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lexandre\Dropbox\Trabalhos\MEG\Tigrinhos\Impressao_Definitiva\Volume 3\"/>
    </mc:Choice>
  </mc:AlternateContent>
  <bookViews>
    <workbookView xWindow="0" yWindow="0" windowWidth="23040" windowHeight="10650" tabRatio="463"/>
  </bookViews>
  <sheets>
    <sheet name="O" sheetId="17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S">[1]COMPOS1!#REF!</definedName>
    <definedName name="_01_09_96">#REF!</definedName>
    <definedName name="_PL1">#REF!</definedName>
    <definedName name="a">#REF!</definedName>
    <definedName name="AA">[0]!AA</definedName>
    <definedName name="AAAAA">[0]!AAAAA</definedName>
    <definedName name="AFDD">[0]!AFDD</definedName>
    <definedName name="ALTA">'[2]PRO-08'!#REF!</definedName>
    <definedName name="amarela">#REF!</definedName>
    <definedName name="ar">#REF!</definedName>
    <definedName name="_xlnm.Print_Area" localSheetId="0">O!$A$1:$J$97</definedName>
    <definedName name="ASP">#REF!</definedName>
    <definedName name="Aut_original">[3]PROJETO!#REF!</definedName>
    <definedName name="Aut_resumo">[4]RESUMO_AUT1!#REF!</definedName>
    <definedName name="AVC">[0]!AVC</definedName>
    <definedName name="azul">#REF!</definedName>
    <definedName name="AZULSINAL">#REF!</definedName>
    <definedName name="_xlnm.Database">#REF!</definedName>
    <definedName name="BDI">#REF!</definedName>
    <definedName name="BG">#REF!</definedName>
    <definedName name="BGU">#REF!</definedName>
    <definedName name="BuiltIn_Print_Area">#REF!</definedName>
    <definedName name="CBU">#REF!</definedName>
    <definedName name="CBUII">#REF!</definedName>
    <definedName name="CBUQB">#REF!</definedName>
    <definedName name="CBUQc">#REF!</definedName>
    <definedName name="CPAV">#REF!</definedName>
    <definedName name="_xlnm.Criteria">#REF!</definedName>
    <definedName name="d">#REF!</definedName>
    <definedName name="da">[0]!da</definedName>
    <definedName name="dadinho">#REF!</definedName>
    <definedName name="DADOS">#REF!</definedName>
    <definedName name="Data_Final">#REF!</definedName>
    <definedName name="Data_Início">#REF!</definedName>
    <definedName name="daV">[0]!daV</definedName>
    <definedName name="daVIDSON">[0]!daVIDSON</definedName>
    <definedName name="DGA">'[2]PRO-08'!#REF!</definedName>
    <definedName name="DIST">#REF!</definedName>
    <definedName name="DIST1">#REF!</definedName>
    <definedName name="DIST10">#REF!</definedName>
    <definedName name="DIST2">#REF!</definedName>
    <definedName name="DJ">#REF!</definedName>
    <definedName name="ECJ">#REF!</definedName>
    <definedName name="EJ">#REF!</definedName>
    <definedName name="EXA">'[2]PRO-08'!#REF!</definedName>
    <definedName name="Excel_BuiltIn_Print_Area_4">#REF!</definedName>
    <definedName name="Extenso">[0]!Extenso</definedName>
    <definedName name="fc1a">'[2]PRO-08'!#REF!</definedName>
    <definedName name="FC2A">'[2]PRO-08'!#REF!</definedName>
    <definedName name="FC3A">'[2]PRO-08'!#REF!</definedName>
    <definedName name="hi">#REF!</definedName>
    <definedName name="IM">#REF!</definedName>
    <definedName name="Largura_da_Faixa_de_Tráfego___...........">#REF!</definedName>
    <definedName name="LILASDRENA">#REF!</definedName>
    <definedName name="Medição">#REF!</definedName>
    <definedName name="Meu">#REF!</definedName>
    <definedName name="módulo1.Extenso">[0]!módulo1.Extenso</definedName>
    <definedName name="NTEI">'[2]PRO-08'!#REF!</definedName>
    <definedName name="OPA">'[2]PRO-08'!#REF!</definedName>
    <definedName name="PassaExtenso">[5]!PassaExtenso</definedName>
    <definedName name="pesquisa">#REF!</definedName>
    <definedName name="PL">#REF!</definedName>
    <definedName name="Ponte">[0]!Ponte</definedName>
    <definedName name="Print">[6]QuQuant!#REF!</definedName>
    <definedName name="Print_Area_MI">#REF!</definedName>
    <definedName name="qq">[0]!qq</definedName>
    <definedName name="QQ_2">[0]!QQ_2</definedName>
    <definedName name="RBV">[7]Teor!$C$3:$C$7</definedName>
    <definedName name="rD">[0]!rD</definedName>
    <definedName name="REG">#REF!</definedName>
    <definedName name="REGULA">#REF!</definedName>
    <definedName name="RESUMO">[0]!RESUMO</definedName>
    <definedName name="RMA">'[2]PRO-08'!#REF!</definedName>
    <definedName name="Rodovia___................">#REF!</definedName>
    <definedName name="RS">#REF!</definedName>
    <definedName name="sbg">#REF!</definedName>
    <definedName name="SBTC">#REF!</definedName>
    <definedName name="Teor">[7]Teor!$A$3:$A$7</definedName>
    <definedName name="_xlnm.Print_Titles" localSheetId="0">O!$1:$5</definedName>
    <definedName name="TPM">#REF!</definedName>
    <definedName name="Vazios">[7]Teor!$B$3:$B$7</definedName>
    <definedName name="verde">#REF!</definedName>
    <definedName name="verdepav">#REF!</definedName>
    <definedName name="WEWRWR">[0]!WEWRWR</definedName>
    <definedName name="x">[7]Equipamentos!#REF!</definedName>
    <definedName name="XXX">[0]!XXX</definedName>
    <definedName name="ZA">[0]!ZA</definedName>
  </definedNames>
  <calcPr calcId="152511"/>
</workbook>
</file>

<file path=xl/calcChain.xml><?xml version="1.0" encoding="utf-8"?>
<calcChain xmlns="http://schemas.openxmlformats.org/spreadsheetml/2006/main">
  <c r="I42" i="176" l="1"/>
  <c r="J42" i="176"/>
  <c r="I43" i="176"/>
  <c r="J43" i="176"/>
  <c r="I44" i="176"/>
  <c r="J44" i="176"/>
  <c r="I45" i="176"/>
  <c r="J45" i="176"/>
  <c r="I46" i="176"/>
  <c r="J46" i="176"/>
  <c r="J41" i="176"/>
  <c r="I41" i="176"/>
  <c r="J85" i="176" l="1"/>
  <c r="J75" i="176"/>
  <c r="J76" i="176"/>
  <c r="I77" i="176"/>
  <c r="J39" i="176"/>
  <c r="J29" i="176"/>
  <c r="J12" i="176"/>
  <c r="J86" i="176"/>
  <c r="I86" i="176"/>
  <c r="I85" i="176"/>
  <c r="J84" i="176"/>
  <c r="I84" i="176"/>
  <c r="J83" i="176"/>
  <c r="I83" i="176"/>
  <c r="J82" i="176"/>
  <c r="I82" i="176"/>
  <c r="J80" i="176"/>
  <c r="I80" i="176"/>
  <c r="J79" i="176"/>
  <c r="I79" i="176"/>
  <c r="J77" i="176"/>
  <c r="I75" i="176"/>
  <c r="J74" i="176"/>
  <c r="I74" i="176"/>
  <c r="J73" i="176"/>
  <c r="I73" i="176"/>
  <c r="J72" i="176"/>
  <c r="I72" i="176"/>
  <c r="I39" i="176"/>
  <c r="J38" i="176"/>
  <c r="I38" i="176"/>
  <c r="I29" i="176"/>
  <c r="J28" i="176"/>
  <c r="I28" i="176"/>
  <c r="J9" i="176"/>
  <c r="I9" i="176"/>
  <c r="J8" i="176"/>
  <c r="I8" i="176"/>
  <c r="J7" i="176"/>
  <c r="I7" i="176"/>
  <c r="J11" i="176"/>
  <c r="I11" i="176"/>
  <c r="J87" i="176" l="1"/>
  <c r="I87" i="176"/>
  <c r="I76" i="176"/>
  <c r="J47" i="176"/>
  <c r="I47" i="176"/>
  <c r="I40" i="176"/>
  <c r="J40" i="176"/>
  <c r="I31" i="176"/>
  <c r="J31" i="176"/>
  <c r="I30" i="176"/>
  <c r="J30" i="176"/>
  <c r="I12" i="176"/>
  <c r="E33" i="176"/>
  <c r="E31" i="176"/>
  <c r="E30" i="176"/>
  <c r="E29" i="176"/>
  <c r="E28" i="176"/>
  <c r="I88" i="176" l="1"/>
  <c r="J88" i="176"/>
  <c r="J48" i="176"/>
  <c r="I48" i="176"/>
  <c r="J32" i="176"/>
  <c r="I32" i="176"/>
  <c r="J13" i="176"/>
  <c r="I13" i="176"/>
  <c r="E35" i="176"/>
  <c r="J89" i="176" l="1"/>
  <c r="I89" i="176"/>
  <c r="J49" i="176"/>
  <c r="I49" i="176"/>
  <c r="J33" i="176"/>
  <c r="I33" i="176"/>
  <c r="J14" i="176"/>
  <c r="I14" i="176"/>
  <c r="E34" i="176"/>
  <c r="E32" i="176"/>
  <c r="J90" i="176" l="1"/>
  <c r="I90" i="176"/>
  <c r="J50" i="176"/>
  <c r="I50" i="176"/>
  <c r="J34" i="176"/>
  <c r="I34" i="176"/>
  <c r="I15" i="176"/>
  <c r="J15" i="176"/>
  <c r="E36" i="176"/>
  <c r="J91" i="176" l="1"/>
  <c r="I91" i="176"/>
  <c r="J51" i="176"/>
  <c r="I51" i="176"/>
  <c r="J35" i="176"/>
  <c r="I35" i="176"/>
  <c r="I16" i="176"/>
  <c r="J16" i="176"/>
  <c r="J92" i="176" l="1"/>
  <c r="I92" i="176"/>
  <c r="I52" i="176"/>
  <c r="J52" i="176"/>
  <c r="J36" i="176"/>
  <c r="J27" i="176" s="1"/>
  <c r="I36" i="176"/>
  <c r="I27" i="176" s="1"/>
  <c r="I17" i="176"/>
  <c r="J17" i="176"/>
  <c r="J81" i="176"/>
  <c r="I81" i="176"/>
  <c r="J78" i="176"/>
  <c r="I78" i="176"/>
  <c r="J71" i="176"/>
  <c r="I71" i="176"/>
  <c r="I53" i="176" l="1"/>
  <c r="J53" i="176"/>
  <c r="J18" i="176"/>
  <c r="I18" i="176"/>
  <c r="J54" i="176" l="1"/>
  <c r="I54" i="176"/>
  <c r="I19" i="176"/>
  <c r="J19" i="176"/>
  <c r="J55" i="176" l="1"/>
  <c r="I55" i="176"/>
  <c r="I20" i="176"/>
  <c r="J20" i="176"/>
  <c r="J56" i="176" l="1"/>
  <c r="I56" i="176"/>
  <c r="I21" i="176"/>
  <c r="J21" i="176"/>
  <c r="J57" i="176" l="1"/>
  <c r="I57" i="176"/>
  <c r="J22" i="176"/>
  <c r="I22" i="176"/>
  <c r="J58" i="176" l="1"/>
  <c r="I58" i="176"/>
  <c r="J23" i="176"/>
  <c r="I23" i="176"/>
  <c r="J59" i="176" l="1"/>
  <c r="I59" i="176"/>
  <c r="J24" i="176"/>
  <c r="I24" i="176"/>
  <c r="I60" i="176" l="1"/>
  <c r="J60" i="176"/>
  <c r="I25" i="176"/>
  <c r="J25" i="176"/>
  <c r="I61" i="176" l="1"/>
  <c r="J61" i="176"/>
  <c r="J26" i="176"/>
  <c r="J10" i="176" s="1"/>
  <c r="I26" i="176"/>
  <c r="I10" i="176" s="1"/>
  <c r="J62" i="176" l="1"/>
  <c r="I62" i="176"/>
  <c r="J63" i="176" l="1"/>
  <c r="I63" i="176"/>
  <c r="J64" i="176" l="1"/>
  <c r="I64" i="176"/>
  <c r="J65" i="176" l="1"/>
  <c r="I65" i="176"/>
  <c r="J66" i="176" l="1"/>
  <c r="I66" i="176"/>
  <c r="J67" i="176" l="1"/>
  <c r="I67" i="176"/>
  <c r="I68" i="176" l="1"/>
  <c r="J68" i="176"/>
  <c r="J69" i="176" l="1"/>
  <c r="I69" i="176"/>
  <c r="J70" i="176" l="1"/>
  <c r="J37" i="176" s="1"/>
  <c r="I70" i="176"/>
  <c r="I37" i="176" s="1"/>
  <c r="I6" i="176" l="1"/>
  <c r="J6" i="176"/>
</calcChain>
</file>

<file path=xl/sharedStrings.xml><?xml version="1.0" encoding="utf-8"?>
<sst xmlns="http://schemas.openxmlformats.org/spreadsheetml/2006/main" count="355" uniqueCount="266">
  <si>
    <t>ORÇAMENTO</t>
  </si>
  <si>
    <t>QUANT.</t>
  </si>
  <si>
    <t>TOTAL DO ORÇAMENTO</t>
  </si>
  <si>
    <t>CÓDIGO</t>
  </si>
  <si>
    <t>DISCRIMINAÇÃO</t>
  </si>
  <si>
    <t>ADMINISTRAÇÃO LOCAL</t>
  </si>
  <si>
    <t>CANTEIRO DE OBRAS</t>
  </si>
  <si>
    <t>TERRAPLENAGEM</t>
  </si>
  <si>
    <t>DESMATAMENTO, DESTOCAMENTO, LIMPEZA DE ÁREA E ESTOCAGEM DO MATERIAL DE LIMPEZA COM ÁRVORES DE DIÂMETRO ATÉ 0,15 M</t>
  </si>
  <si>
    <t>M²</t>
  </si>
  <si>
    <t>M³</t>
  </si>
  <si>
    <t>PAVIMENTAÇÃO</t>
  </si>
  <si>
    <t>REGULARIZAÇÃO DO SUBLEITO</t>
  </si>
  <si>
    <t>BASE OU SUB-BASE DE BRITA GRADUADA COM BRITA COMERCIAL</t>
  </si>
  <si>
    <t>PINTURA DE LIGAÇÃO</t>
  </si>
  <si>
    <t>T</t>
  </si>
  <si>
    <t>SINALIZAÇÃO</t>
  </si>
  <si>
    <t>OBRAS COMPLEMENTARES</t>
  </si>
  <si>
    <t>REGULARIZAÇÃO DE BOTA-FORA COM ESPALHAMENTO E COMPACTAÇÃO</t>
  </si>
  <si>
    <t>CONCRETO ASFÁLTICO COM BORRACHA - FAIXA C - BRITA COMERCIAL</t>
  </si>
  <si>
    <t>MOBILIZAÇÃO E DESMOBILIZAÇÃO</t>
  </si>
  <si>
    <t>4011209</t>
  </si>
  <si>
    <t>4011276</t>
  </si>
  <si>
    <t>4011351</t>
  </si>
  <si>
    <t>4011353</t>
  </si>
  <si>
    <t>4011471</t>
  </si>
  <si>
    <t>ESCAVAÇÃO, CARGA E TRANSPORTE DE MATERIAL DE 1ª CATEGORIA - DMT DE 50 A 200 M - CAMINHO DE SERVIÇO EM REVESTIMENTO PRIMÁRIO - COM ESCAVADEIRA E CAMINHÃO BASCULANTE DE 14 M³</t>
  </si>
  <si>
    <t>ESCAVAÇÃO, CARGA E TRANSPORTE DE MATERIAL DE 1ª CATEGORIA - DMT DE 200 A 400 M - CAMINHO DE SERVIÇO EM REVESTIMENTO PRIMÁRIO - COM ESCAVADEIRA E CAMINHÃO BASCULANTE DE 14 M³</t>
  </si>
  <si>
    <t>ESCAVAÇÃO, CARGA E TRANSPORTE DE MATERIAL DE 2ª CATEGORIA - DMT DE 50 A 200 M - CAMINHO DE SERVIÇO EM REVESTIMENTO PRIMÁRIO - COM ESCAVADEIRA E CAMINHÃO BASCULANTE DE 14 M³</t>
  </si>
  <si>
    <t>ESCAVAÇÃO, CARGA E TRANSPORTE DE MATERIAL DE 2ª CATEGORIA - DMT DE 200 A 400 M - CAMINHO DE SERVIÇO EM REVESTIMENTO PRIMÁRIO - COM ESCAVADEIRA E CAMINHÃO BASCULANTE DE 14 M³</t>
  </si>
  <si>
    <t>ESCAVAÇÃO, CARGA E TRANSPORTE DE MATERIAL DE 3ª CATEGORIA - DMT DE 50 A 200 M - CAMINHO DE SERVIÇO EM REVESTIMENTO PRIMÁRIO - COM CAMINHÃO BASCULANTE DE 12 M³</t>
  </si>
  <si>
    <t>ESCAVAÇÃO, CARGA E TRANSPORTE DE MATERIAL DE 3ª CATEGORIA - DMT DE 200 A 400 M - CAMINHO DE SERVIÇO EM REVESTIMENTO PRIMÁRIO - COM CAMINHÃO BASCULANTE DE 12 M³</t>
  </si>
  <si>
    <t>BASE OU SUB-BASE DE MACADAME SECO COM BRITA COMERCIAL</t>
  </si>
  <si>
    <t>AQUISIÇÃO E TRANSPORTE DE EMULSÃO ASFÁLTICA RR-2C</t>
  </si>
  <si>
    <t>DRENAGEM E OAC</t>
  </si>
  <si>
    <t>MEIO AMBIENTE</t>
  </si>
  <si>
    <t>AQUISIÇÃO E TRANSPORTE DE CAP 50/70</t>
  </si>
  <si>
    <t>ESCAVAÇÃO, CARGA E TRANSPORTE DE MATERIAL DE 1ª CATEGORIA - DMT DE 600 A 800 M - CAMINHO DE SERVIÇO EM REVESTIMENTO PRIMÁRIO - COM ESCAVADEIRA E CAMINHÃO BASCULANTE DE 14 M³</t>
  </si>
  <si>
    <t>ESCAVAÇÃO, CARGA E TRANSPORTE DE MATERIAL DE 3ª CATEGORIA - DMT DE 600 A 800 M - CAMINHO DE SERVIÇO EM REVESTIMENTO PRIMÁRIO - COM CAMINHÃO BASCULANTE DE 12 M³</t>
  </si>
  <si>
    <t>CUSTO UNITÁRIO (R$)</t>
  </si>
  <si>
    <t>PREÇO UNITÁRIO (R$)</t>
  </si>
  <si>
    <t>CUSTO TOTAL (R$)</t>
  </si>
  <si>
    <t>PREÇO TOTAL (R$)</t>
  </si>
  <si>
    <t>BDI: 25,51% - BDI DIF.: 15%</t>
  </si>
  <si>
    <t>RODOVIA: VIA MUNICIPAL EM TIGRINHOS</t>
  </si>
  <si>
    <t>TRECHO: SC-492 - BOM JESUS DO OESTE</t>
  </si>
  <si>
    <t>ITEM</t>
  </si>
  <si>
    <t>PN001</t>
  </si>
  <si>
    <t>PN002</t>
  </si>
  <si>
    <t>PN003</t>
  </si>
  <si>
    <t>5501700</t>
  </si>
  <si>
    <t>5502135</t>
  </si>
  <si>
    <t>5502136</t>
  </si>
  <si>
    <t>5502138</t>
  </si>
  <si>
    <t>5502140</t>
  </si>
  <si>
    <t>5502142</t>
  </si>
  <si>
    <t>5502144</t>
  </si>
  <si>
    <t>5502611</t>
  </si>
  <si>
    <t>5502612</t>
  </si>
  <si>
    <t>5502768</t>
  </si>
  <si>
    <t>5502769</t>
  </si>
  <si>
    <t>5502771</t>
  </si>
  <si>
    <t>5502978</t>
  </si>
  <si>
    <t>5503041</t>
  </si>
  <si>
    <t>5502979</t>
  </si>
  <si>
    <t>4413984</t>
  </si>
  <si>
    <t>4011279</t>
  </si>
  <si>
    <t>PN004</t>
  </si>
  <si>
    <t>PN005</t>
  </si>
  <si>
    <t>PN006</t>
  </si>
  <si>
    <t>0804031</t>
  </si>
  <si>
    <t>0804039</t>
  </si>
  <si>
    <t>0804061</t>
  </si>
  <si>
    <t>0804101</t>
  </si>
  <si>
    <t>0804121</t>
  </si>
  <si>
    <t>72950</t>
  </si>
  <si>
    <t>72960</t>
  </si>
  <si>
    <t>72980</t>
  </si>
  <si>
    <t>PN72980</t>
  </si>
  <si>
    <t>4805749</t>
  </si>
  <si>
    <t>4805757</t>
  </si>
  <si>
    <t>4805762</t>
  </si>
  <si>
    <t>4805765</t>
  </si>
  <si>
    <t>4815671</t>
  </si>
  <si>
    <t>1600404</t>
  </si>
  <si>
    <t>1600405</t>
  </si>
  <si>
    <t>2003305</t>
  </si>
  <si>
    <t>2003311</t>
  </si>
  <si>
    <t>2003325</t>
  </si>
  <si>
    <t>2003359</t>
  </si>
  <si>
    <t>2003377</t>
  </si>
  <si>
    <t>2003391</t>
  </si>
  <si>
    <t>2003475</t>
  </si>
  <si>
    <t>2003521</t>
  </si>
  <si>
    <t>2003850</t>
  </si>
  <si>
    <t>2003925</t>
  </si>
  <si>
    <t>1600966</t>
  </si>
  <si>
    <t>3713610</t>
  </si>
  <si>
    <t>81700</t>
  </si>
  <si>
    <t>81960</t>
  </si>
  <si>
    <t>97122</t>
  </si>
  <si>
    <t>1600436</t>
  </si>
  <si>
    <t>4413905</t>
  </si>
  <si>
    <t>50004</t>
  </si>
  <si>
    <t>5213400</t>
  </si>
  <si>
    <t>5213404</t>
  </si>
  <si>
    <t>5213441</t>
  </si>
  <si>
    <t>5213465</t>
  </si>
  <si>
    <t>5213476</t>
  </si>
  <si>
    <t>5213445</t>
  </si>
  <si>
    <t>5213489</t>
  </si>
  <si>
    <t>5213864</t>
  </si>
  <si>
    <t>5213856</t>
  </si>
  <si>
    <t>5213867</t>
  </si>
  <si>
    <t>5213868</t>
  </si>
  <si>
    <t>ESCAVAÇÃO, CARGA E TRANSPORTE DE MATERIAL DE 1ª CATEGORIA - DMT DE 1.000 A 1.200 M - CAMINHO DE SERVIÇO EM REVESTIMENTO PRIMÁRIO - COM ESCAVADEIRA E CAMINHÃO BASCULANTE DE 14 M³</t>
  </si>
  <si>
    <t>ESCAVAÇÃO, CARGA E TRANSPORTE DE MATERIAL DE 1ª CATEGORIA - DMT DE 1.400 A 1.600 M - CAMINHO DE SERVIÇO EM REVESTIMENTO PRIMÁRIO - COM ESCAVADEIRA E CAMINHÃO BASCULANTE DE 14 M³</t>
  </si>
  <si>
    <t>ESCAVAÇÃO, CARGA E TRANSPORTE DE MATERIAL DE 1ª CATEGORIA - DMT DE 1.800 A 2.000 M - CAMINHO DE SERVIÇO EM REVESTIMENTO PRIMÁRIO - COM ESCAVADEIRA E CAMINHÃO BASCULANTE DE 14 M³</t>
  </si>
  <si>
    <t>COMPACTAÇÃO DE ATERROS A 100% DO PROCTOR NORMAL</t>
  </si>
  <si>
    <t>COMPACTAÇÃO DE ATERROS A 100% DO PROCTOR INTERMEDIÁRIO</t>
  </si>
  <si>
    <t>CONSTRUÇÃO DE CORPO DE ATERRO COM MATERIAL DE 3ª CATEGORIA ORIUNDO DE CORTE</t>
  </si>
  <si>
    <t>CORPO DE BSTC D = 0,80 M PA2 - AREIA, BRITA E PEDRA DE MÃO COMERCIAIS</t>
  </si>
  <si>
    <t>CORPO DE BSTC D = 1,00 M PA2 - AREIA, BRITA E PEDRA DE MÃO COMERCIAIS</t>
  </si>
  <si>
    <t>BOCA DE BSTC D = 0,40 M - ESCONSIDADE 0° - AREIA E BRITA COMERCIAIS - ALAS RETAS</t>
  </si>
  <si>
    <t>BOCA DE BSTC D = 0,80 M - ESCONSIDADE 0° - AREIA E BRITA COMERCIAIS - ALAS RETAS</t>
  </si>
  <si>
    <t>BOCA DE BSTC D = 1,00 M - ESCONSIDADE 0° - AREIA E BRITA COMERCIAIS - ALAS RETAS</t>
  </si>
  <si>
    <t>BOCA PARA BSTC D=200CM - TIPO DER/SC, NORMAL</t>
  </si>
  <si>
    <t>BOCA PARA BSTC D=200CM - TIPO DER/SC, ESCONSIDADE 15 GRAUS</t>
  </si>
  <si>
    <t>BOCA PARA BSTC D=200CM - TIPO DER/SC, ESCONSIDADE 30 GRAUS</t>
  </si>
  <si>
    <t>BOCA PARA BSTC D=200CM - TIPO DER/SC, ESCONSIDADE 45 GRAUS</t>
  </si>
  <si>
    <t>ESCAVAÇÃO MANUAL DE VALA EM MATERIAL DE 1ª CATEGORIA</t>
  </si>
  <si>
    <t>ESCAVAÇÃO MECÂNICA DE VALA EM MATERIAL DE 1ª CATEGORIA</t>
  </si>
  <si>
    <t>ESCAVAÇÃO MECÂNICA DE VALA EM MATERIAL DE 2ª CATEGORIA</t>
  </si>
  <si>
    <t>ESCAVAÇÃO DE VALA EM MATERIAL DE 3ª CATEGORIA</t>
  </si>
  <si>
    <t>REATERRO E COMPACTAÇÃO COM SOQUETE VIBRATÓRIO</t>
  </si>
  <si>
    <t>REMOÇÃO DE TUBOS DE CONCRETO COM DIÂMETRO DE 0,40 M A 1,00 M EM VALAS E BUEIROS</t>
  </si>
  <si>
    <t>REMOÇÃO DE TUBOS DE CONCRETO COM DIÂMETRO DE 1,20 M A 1,50 M EM VALAS E BUEIROS</t>
  </si>
  <si>
    <t>VALETA DE PROTEÇÃO DE CORTES COM REVESTIMENTO VEGETAL - VPC 02</t>
  </si>
  <si>
    <t>VALETA DE PROTEÇÃO DE ATERROS COM REVESTIMENTO VEGETAL - VPA 02</t>
  </si>
  <si>
    <t>SARJETA TRIANGULAR DE CONCRETO - STC 04 - AREIA E BRITA COMERCIAIS</t>
  </si>
  <si>
    <t>TRANSPOSIÇÃO DE SEGMENTOS DE SARJETA - TSS 02 - AREIA E BRITA COMERCIAIS</t>
  </si>
  <si>
    <t>MEIO-FIO DE CONCRETO - MFC 05 - AREIA E BRITA COMERCIAIS - FÔRMA DE MADEIRA</t>
  </si>
  <si>
    <t>DESCIDA D'ÁGUA DE ATERROS TIPO RÁPIDO - DAR 02 - AREIA E BRITA COMERCIAIS</t>
  </si>
  <si>
    <t>DISSIPADOR DE ENERGIA - DED 01 - AREIA E BRITA COMERCIAIS</t>
  </si>
  <si>
    <t>CAIXA COLETORA DE SARJETA - CCS 03 - COM GRELHA DE FERRO - TCC 02 - AREIA E BRITA COMERCIAIS</t>
  </si>
  <si>
    <t>LASTRO DE BRITA COMERCIAL COMPACTADO COM SOQUETE VIBRATÓRIO - ESPALHAMENTO MANUAL</t>
  </si>
  <si>
    <t>DRENO SUBSUPERFICIAL - DSS 04 - TUBO DE CONCRETO PERFURADO E BRITA COMERCIAL</t>
  </si>
  <si>
    <t>M</t>
  </si>
  <si>
    <t>UN</t>
  </si>
  <si>
    <t>REMOÇÃO DE CERCA COM MOURÕES DE CONCRETO</t>
  </si>
  <si>
    <t>CERCA COM 4 FIOS DE ARAME FARPADO E MOURÃO DE CONCRETO DE SEÇÃO QUADRADA DE 11 CM A CADA 2,5 M E ESTICADOR DE 15 CM A CADA 50 M - AREIA E BRITA COMERCIAIS</t>
  </si>
  <si>
    <t>REMOÇÃO E RELOCALIZAÇÃO DE POSTES</t>
  </si>
  <si>
    <t>ABRIGO DE PASSAGEIRO - TIPO DEINFRA/DETER</t>
  </si>
  <si>
    <t>ASSENTAMENTO DE TUBO DE PVC PBA PARA REDE DE ÁGUA, DN 75 MM, JUNTA ELÁSTICA INTEGRADA, INSTALADO EM LOCAL COM NÍVEL ALTO DE INTERFERÊNCIAS (NÃO INCLUI FORNECIMENTO). AF_11/2017</t>
  </si>
  <si>
    <t>DEMOLIÇÃO DE CONCRETO SIMPLES</t>
  </si>
  <si>
    <t>HIDROSSEMEADURA</t>
  </si>
  <si>
    <t>BARREIRA DE SILTAGEM - EXECUÇÃO</t>
  </si>
  <si>
    <t>PINTURA DE FAIXA COM TINTA ACRÍLICA - ESPESSURA DE 0,4 MM</t>
  </si>
  <si>
    <t>PINTURA DE SETAS E ZEBRADOS COM TINTA ACRÍLICA - ESPESSURA DE 0,4 MM</t>
  </si>
  <si>
    <t>PLACA DE REGULAMENTAÇÃO EM AÇO D = 0,80 M - PELÍCULA RETRORREFLETIVA TIPO I + SI - FORNECIMENTO E IMPLANTAÇÃO</t>
  </si>
  <si>
    <t>PLACA DE ADVERTÊNCIA EM AÇO, LADO DE 0,80 M - PELÍCULA RETRORREFLETIVA TIPO I + SI - FORNECIMENTO E IMPLANTAÇÃO</t>
  </si>
  <si>
    <t>PLACA DELINEADOR EM AÇO - 0,50 X 0,60 M - PELÍCULA RETRORREFLETIVA TIPO I + IV - FORNECIMENTO E IMPLANTAÇÃO</t>
  </si>
  <si>
    <t>PLACA DE REGULAMENTAÇÃO EM AÇO, R1 LADO 0,331 M - PELÍCULA RETRORREFLETIVA TIPO I + SI - FORNECIMENTO E IMPLANTAÇÃO</t>
  </si>
  <si>
    <t>PLACA EM AÇO - 2,00 X 1,00 M - PELÍCULA RETRORREFLETIVA TIPO I + I - FORNECIMENTO E IMPLANTAÇÃO</t>
  </si>
  <si>
    <t>SUPORTE METÁLICO GALVANIZADO PARA PLACA DE ADVERTÊNCIA OU REGULAMENTAÇÃO - LADO OU DIÂMETRO DE 0,80 M - FORNECIMENTO E IMPLANTAÇÃO</t>
  </si>
  <si>
    <t>SUPORTE METÁLICO GALVANIZADO PARA PLACA DE REGULAMENTAÇÃO - R1 - LADO DE 0,331 M - FORNECIMENTO E IMPLANTAÇÃO</t>
  </si>
  <si>
    <t>SUPORTE METÁLICO GALVANIZADO PARA MARCO QUILOMÉTRICO - FORNECIMENTO E IMPLANTAÇÃO</t>
  </si>
  <si>
    <t>SUPORTE METÁLICO GALVANIZADO PARA PLACAS - 2,00 X 1,00 M - FORNECIMENTO E IMPLANTAÇÃO</t>
  </si>
  <si>
    <t/>
  </si>
  <si>
    <t>01</t>
  </si>
  <si>
    <t>02</t>
  </si>
  <si>
    <t>03</t>
  </si>
  <si>
    <t>04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</si>
  <si>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</si>
  <si>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</si>
  <si>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</si>
  <si>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</si>
  <si>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</si>
  <si>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</si>
  <si>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</si>
  <si>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</si>
  <si>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</si>
  <si>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</si>
  <si>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</si>
  <si>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</si>
  <si>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</si>
  <si>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</si>
  <si>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</si>
  <si>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</si>
  <si>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05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</si>
  <si>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</si>
  <si>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</si>
  <si>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</si>
  <si>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</si>
  <si>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</si>
  <si>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</si>
  <si>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</si>
  <si>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</si>
  <si>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</si>
  <si>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06</t>
  </si>
  <si>
    <t>06.01</t>
  </si>
  <si>
    <t>06.02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</si>
  <si>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</si>
  <si>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</si>
  <si>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</si>
  <si>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</si>
  <si>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</si>
  <si>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</si>
  <si>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</si>
  <si>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</si>
  <si>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</si>
  <si>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</si>
  <si>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</si>
  <si>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</si>
  <si>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</si>
  <si>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</si>
  <si>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</si>
  <si>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</si>
  <si>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</si>
  <si>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</si>
  <si>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</si>
  <si>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</si>
  <si>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</si>
  <si>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</si>
  <si>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</si>
  <si>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06.27</t>
  </si>
  <si>
    <t>07</t>
  </si>
  <si>
    <t>07.01</t>
  </si>
  <si>
    <t>07.02</t>
  </si>
  <si>
    <t>07.03</t>
  </si>
  <si>
    <t>07.04</t>
  </si>
  <si>
    <t>07.05</t>
  </si>
  <si>
    <t>07.06</t>
  </si>
  <si>
    <t>08</t>
  </si>
  <si>
    <t>08.01</t>
  </si>
  <si>
    <t>08.02</t>
  </si>
  <si>
    <t>09</t>
  </si>
  <si>
    <t>09.01</t>
  </si>
  <si>
    <t>09.02</t>
  </si>
  <si>
    <t>09.03</t>
  </si>
  <si>
    <t>09.04</t>
  </si>
  <si>
    <t>09.05</t>
  </si>
  <si>
    <t>09.06</t>
  </si>
  <si>
    <t>09.07</t>
  </si>
  <si>
    <t>09.08</t>
  </si>
  <si>
    <t>09.10</t>
  </si>
  <si>
    <t>09.11</t>
  </si>
  <si>
    <t>09.12</t>
  </si>
  <si>
    <t>06.03</t>
  </si>
  <si>
    <t>CORPO DE BSTC D = 2,00 M CA2 - AREIA, BRITA E PEDRA DE MÃO COMERCIAIS</t>
  </si>
  <si>
    <t>IMPRIMAÇÃO COM EMULSÃO ASFÁLTICA</t>
  </si>
  <si>
    <t>IR</t>
  </si>
  <si>
    <t>AQUISIÇÃO E TRANSPORTE DE CM-30</t>
  </si>
  <si>
    <t>Corpo de BDTC D = 1,20 m PA2 - areia, brita e pedra de mão comerciais</t>
  </si>
  <si>
    <t>Boca de BDTC D = 1,20 m - esconsidade 0° - areia e brita comerciais - alas retas</t>
  </si>
  <si>
    <t>Corpo de BTTC D = 1,20 m PA2 - areia, brita e pedra de mão comerciais</t>
  </si>
  <si>
    <t>Boca de BTTC D = 1,20 m - esconsidade 0° - areia e brita comerciais - alas retas</t>
  </si>
  <si>
    <t>Corpo de BDCC 2,00 x 2,00 m - moldado no local - altura do aterro 0,00 a 1,00 m - areia e brita comerciais</t>
  </si>
  <si>
    <t>Boca de BDCC 2,00 x 2,00 m - esconsidade 15° - areia e brita comerciais</t>
  </si>
  <si>
    <t>06.28</t>
  </si>
  <si>
    <t>06.29</t>
  </si>
  <si>
    <t>06.30</t>
  </si>
  <si>
    <t>06.31</t>
  </si>
  <si>
    <t>06.32</t>
  </si>
  <si>
    <t>06.33</t>
  </si>
  <si>
    <t xml:space="preserve">DATA BASE: SICRO ABRIL/2021.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</si>
</sst>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7" formatCode="#,##0.00\ \ \ "/>
    <numFmt numFmtId="168" formatCode="_(&quot;R$ &quot;* #,##0.00_);_(&quot;R$ &quot;* \(#,##0.00\);_(&quot;R$ &quot;* &quot;-&quot;??_);_(@_)"/>
    <numFmt numFmtId="169" formatCode="#."/>
    <numFmt numFmtId="170" formatCode="\$#,##0\ ;\(\$#,##0\)"/>
    <numFmt numFmtId="171" formatCode="_(&quot;Cr$&quot;* #,##0.00_);_(&quot;Cr$&quot;* \(#,##0.00\);_(&quot;Cr$&quot;* &quot;-&quot;??_);_(@_)"/>
    <numFmt numFmtId="173" formatCode="_-* #,##0.0000_-;\-* #,##0.0000_-;_-* &quot;-&quot;??_-;_-@_-"/>
    <numFmt numFmtId="176" formatCode="&quot;BDI:&quot;\ 0.00%"/>
    <numFmt numFmtId="177" formatCode="_(&quot;R$&quot;* #,##0.00_);_(&quot;R$&quot;* \(#,##0.00\);_(&quot;R$&quot;* &quot;-&quot;??_);_(@_)"/>
    <numFmt numFmtId="178" formatCode="_-* #,##0_-;\-* #,##0_-;_-* &quot;-&quot;??_-;_-@_-"/>
    <numFmt numFmtId="179" formatCode="_-* #,##0.0_-;\-* #,##0.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2"/>
      <color indexed="24"/>
      <name val="Arial"/>
      <family val="2"/>
    </font>
    <font>
      <sz val="1"/>
      <color indexed="18"/>
      <name val="Courier"/>
      <family val="3"/>
    </font>
    <font>
      <b/>
      <sz val="1"/>
      <color indexed="16"/>
      <name val="Courier"/>
      <family val="3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99">
    <xf numFmtId="0" fontId="0" fillId="0" borderId="0"/>
    <xf numFmtId="165" fontId="15" fillId="0" borderId="0"/>
    <xf numFmtId="0" fontId="14" fillId="0" borderId="0"/>
    <xf numFmtId="168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" fontId="19" fillId="0" borderId="0" applyFont="0" applyFill="0" applyBorder="0" applyAlignment="0" applyProtection="0"/>
    <xf numFmtId="169" fontId="20" fillId="0" borderId="0">
      <protection locked="0"/>
    </xf>
    <xf numFmtId="169" fontId="20" fillId="0" borderId="0">
      <protection locked="0"/>
    </xf>
    <xf numFmtId="0" fontId="15" fillId="0" borderId="0"/>
    <xf numFmtId="17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>
      <protection locked="0"/>
    </xf>
    <xf numFmtId="169" fontId="20" fillId="0" borderId="0">
      <protection locked="0"/>
    </xf>
    <xf numFmtId="169" fontId="22" fillId="0" borderId="0">
      <protection locked="0"/>
    </xf>
    <xf numFmtId="169" fontId="23" fillId="0" borderId="0">
      <protection locked="0"/>
    </xf>
    <xf numFmtId="169" fontId="23" fillId="0" borderId="0">
      <protection locked="0"/>
    </xf>
    <xf numFmtId="3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2" fillId="0" borderId="0"/>
    <xf numFmtId="0" fontId="14" fillId="0" borderId="0"/>
    <xf numFmtId="165" fontId="25" fillId="0" borderId="0"/>
    <xf numFmtId="165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8" fillId="0" borderId="0"/>
    <xf numFmtId="43" fontId="5" fillId="0" borderId="0" applyFont="0" applyFill="0" applyBorder="0" applyAlignment="0" applyProtection="0"/>
    <xf numFmtId="0" fontId="29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17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3" fillId="0" borderId="0"/>
    <xf numFmtId="0" fontId="3" fillId="0" borderId="0"/>
    <xf numFmtId="164" fontId="14" fillId="0" borderId="0" applyFont="0" applyFill="0" applyBorder="0" applyAlignment="0" applyProtection="0"/>
    <xf numFmtId="40" fontId="25" fillId="0" borderId="0" applyFont="0" applyFill="0" applyBorder="0" applyAlignment="0" applyProtection="0"/>
    <xf numFmtId="165" fontId="25" fillId="0" borderId="0"/>
    <xf numFmtId="165" fontId="25" fillId="0" borderId="0"/>
    <xf numFmtId="0" fontId="3" fillId="0" borderId="0"/>
    <xf numFmtId="0" fontId="28" fillId="0" borderId="0"/>
    <xf numFmtId="43" fontId="28" fillId="0" borderId="0" applyFont="0" applyFill="0" applyBorder="0" applyAlignment="0" applyProtection="0"/>
    <xf numFmtId="0" fontId="14" fillId="0" borderId="0"/>
    <xf numFmtId="0" fontId="3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43" fontId="26" fillId="0" borderId="0" xfId="40" applyFont="1" applyFill="1" applyBorder="1" applyAlignment="1">
      <alignment horizontal="left" vertical="center"/>
    </xf>
    <xf numFmtId="0" fontId="26" fillId="0" borderId="0" xfId="39" applyFont="1" applyFill="1" applyAlignment="1">
      <alignment horizontal="center" vertical="center"/>
    </xf>
    <xf numFmtId="0" fontId="26" fillId="0" borderId="0" xfId="39" applyFont="1" applyFill="1" applyBorder="1" applyAlignment="1">
      <alignment horizontal="center" vertical="center"/>
    </xf>
    <xf numFmtId="0" fontId="27" fillId="0" borderId="8" xfId="39" applyFont="1" applyFill="1" applyBorder="1" applyAlignment="1">
      <alignment horizontal="center" vertical="center" wrapText="1"/>
    </xf>
    <xf numFmtId="0" fontId="26" fillId="0" borderId="8" xfId="39" applyFont="1" applyFill="1" applyBorder="1" applyAlignment="1">
      <alignment horizontal="center" vertical="center"/>
    </xf>
    <xf numFmtId="43" fontId="26" fillId="0" borderId="0" xfId="40" applyFont="1" applyFill="1" applyAlignment="1">
      <alignment horizontal="center" vertical="center"/>
    </xf>
    <xf numFmtId="0" fontId="26" fillId="0" borderId="0" xfId="39" applyFont="1" applyFill="1" applyAlignment="1">
      <alignment horizontal="left" vertical="center" wrapText="1"/>
    </xf>
    <xf numFmtId="0" fontId="26" fillId="0" borderId="0" xfId="39" applyFont="1" applyFill="1" applyAlignment="1">
      <alignment horizontal="center" vertical="center" wrapText="1"/>
    </xf>
    <xf numFmtId="43" fontId="26" fillId="0" borderId="0" xfId="40" applyFont="1" applyFill="1" applyAlignment="1">
      <alignment horizontal="left" vertical="center"/>
    </xf>
    <xf numFmtId="43" fontId="26" fillId="0" borderId="0" xfId="39" applyNumberFormat="1" applyFont="1" applyFill="1" applyAlignment="1">
      <alignment horizontal="center" vertical="center"/>
    </xf>
    <xf numFmtId="10" fontId="26" fillId="0" borderId="0" xfId="39" applyNumberFormat="1" applyFont="1" applyFill="1" applyBorder="1" applyAlignment="1">
      <alignment horizontal="center" vertical="center"/>
    </xf>
    <xf numFmtId="173" fontId="26" fillId="0" borderId="0" xfId="40" applyNumberFormat="1" applyFont="1" applyFill="1" applyBorder="1" applyAlignment="1">
      <alignment horizontal="left" vertical="center"/>
    </xf>
    <xf numFmtId="3" fontId="14" fillId="0" borderId="8" xfId="1" applyNumberFormat="1" applyFont="1" applyFill="1" applyBorder="1" applyAlignment="1" applyProtection="1">
      <alignment horizontal="center" vertical="center"/>
    </xf>
    <xf numFmtId="167" fontId="14" fillId="0" borderId="8" xfId="1" applyNumberFormat="1" applyFont="1" applyFill="1" applyBorder="1" applyAlignment="1" applyProtection="1">
      <alignment horizontal="center" vertical="center" wrapText="1"/>
    </xf>
    <xf numFmtId="0" fontId="14" fillId="0" borderId="8" xfId="1" applyNumberFormat="1" applyFont="1" applyFill="1" applyBorder="1" applyAlignment="1" applyProtection="1">
      <alignment horizontal="center" vertical="center" wrapText="1"/>
    </xf>
    <xf numFmtId="43" fontId="27" fillId="0" borderId="8" xfId="40" applyFont="1" applyFill="1" applyBorder="1" applyAlignment="1">
      <alignment horizontal="center" vertical="center"/>
    </xf>
    <xf numFmtId="0" fontId="32" fillId="0" borderId="8" xfId="75" applyBorder="1" applyAlignment="1">
      <alignment horizontal="center"/>
    </xf>
    <xf numFmtId="43" fontId="32" fillId="0" borderId="8" xfId="56" applyFont="1" applyBorder="1"/>
    <xf numFmtId="178" fontId="26" fillId="0" borderId="8" xfId="56" applyNumberFormat="1" applyFont="1" applyFill="1" applyBorder="1" applyAlignment="1">
      <alignment horizontal="center" vertical="center"/>
    </xf>
    <xf numFmtId="178" fontId="32" fillId="0" borderId="8" xfId="56" applyNumberFormat="1" applyFont="1" applyBorder="1" applyAlignment="1">
      <alignment horizontal="center"/>
    </xf>
    <xf numFmtId="0" fontId="13" fillId="0" borderId="8" xfId="75" applyFont="1" applyBorder="1" applyAlignment="1">
      <alignment horizontal="center"/>
    </xf>
    <xf numFmtId="0" fontId="26" fillId="0" borderId="0" xfId="39" applyFont="1" applyFill="1" applyBorder="1" applyAlignment="1">
      <alignment horizontal="center" vertical="center"/>
    </xf>
    <xf numFmtId="43" fontId="32" fillId="0" borderId="8" xfId="56" applyFont="1" applyFill="1" applyBorder="1"/>
    <xf numFmtId="0" fontId="32" fillId="0" borderId="8" xfId="75" applyFill="1" applyBorder="1" applyAlignment="1">
      <alignment horizontal="center"/>
    </xf>
    <xf numFmtId="0" fontId="14" fillId="0" borderId="8" xfId="75" applyFont="1" applyFill="1" applyBorder="1" applyAlignment="1">
      <alignment horizontal="center"/>
    </xf>
    <xf numFmtId="0" fontId="26" fillId="0" borderId="13" xfId="39" applyFont="1" applyFill="1" applyBorder="1" applyAlignment="1">
      <alignment horizontal="center" vertical="center"/>
    </xf>
    <xf numFmtId="0" fontId="26" fillId="0" borderId="2" xfId="39" applyFont="1" applyFill="1" applyBorder="1" applyAlignment="1">
      <alignment horizontal="center" vertical="center" wrapText="1"/>
    </xf>
    <xf numFmtId="0" fontId="26" fillId="0" borderId="2" xfId="39" applyFont="1" applyFill="1" applyBorder="1" applyAlignment="1">
      <alignment horizontal="left" vertical="center" wrapText="1"/>
    </xf>
    <xf numFmtId="0" fontId="26" fillId="0" borderId="2" xfId="39" applyFont="1" applyFill="1" applyBorder="1" applyAlignment="1">
      <alignment horizontal="center" vertical="center"/>
    </xf>
    <xf numFmtId="43" fontId="26" fillId="0" borderId="2" xfId="40" applyFont="1" applyFill="1" applyBorder="1" applyAlignment="1">
      <alignment horizontal="center" vertical="center"/>
    </xf>
    <xf numFmtId="43" fontId="26" fillId="0" borderId="4" xfId="40" applyFont="1" applyFill="1" applyBorder="1" applyAlignment="1">
      <alignment horizontal="center" vertical="center"/>
    </xf>
    <xf numFmtId="0" fontId="26" fillId="0" borderId="9" xfId="39" applyFont="1" applyFill="1" applyBorder="1" applyAlignment="1">
      <alignment horizontal="center" vertical="center"/>
    </xf>
    <xf numFmtId="0" fontId="26" fillId="0" borderId="0" xfId="39" applyFont="1" applyFill="1" applyBorder="1" applyAlignment="1">
      <alignment horizontal="center" vertical="center" wrapText="1"/>
    </xf>
    <xf numFmtId="0" fontId="26" fillId="0" borderId="0" xfId="39" applyFont="1" applyFill="1" applyBorder="1" applyAlignment="1">
      <alignment horizontal="left" vertical="center" wrapText="1"/>
    </xf>
    <xf numFmtId="43" fontId="26" fillId="0" borderId="0" xfId="40" applyFont="1" applyFill="1" applyBorder="1" applyAlignment="1">
      <alignment horizontal="center" vertical="center"/>
    </xf>
    <xf numFmtId="43" fontId="26" fillId="0" borderId="10" xfId="40" applyFont="1" applyFill="1" applyBorder="1" applyAlignment="1">
      <alignment horizontal="center" vertical="center"/>
    </xf>
    <xf numFmtId="0" fontId="26" fillId="0" borderId="7" xfId="39" applyFont="1" applyFill="1" applyBorder="1" applyAlignment="1">
      <alignment horizontal="center" vertical="center"/>
    </xf>
    <xf numFmtId="0" fontId="26" fillId="0" borderId="1" xfId="39" applyFont="1" applyFill="1" applyBorder="1" applyAlignment="1">
      <alignment horizontal="center" vertical="center" wrapText="1"/>
    </xf>
    <xf numFmtId="0" fontId="26" fillId="0" borderId="1" xfId="39" applyFont="1" applyFill="1" applyBorder="1" applyAlignment="1">
      <alignment horizontal="left" vertical="center" wrapText="1"/>
    </xf>
    <xf numFmtId="0" fontId="26" fillId="0" borderId="1" xfId="39" applyFont="1" applyFill="1" applyBorder="1" applyAlignment="1">
      <alignment horizontal="center" vertical="center"/>
    </xf>
    <xf numFmtId="43" fontId="26" fillId="0" borderId="1" xfId="40" applyFont="1" applyFill="1" applyBorder="1" applyAlignment="1">
      <alignment horizontal="center" vertical="center"/>
    </xf>
    <xf numFmtId="43" fontId="26" fillId="0" borderId="6" xfId="40" applyFont="1" applyFill="1" applyBorder="1" applyAlignment="1">
      <alignment horizontal="center" vertical="center"/>
    </xf>
    <xf numFmtId="0" fontId="32" fillId="0" borderId="8" xfId="75" applyBorder="1" applyAlignment="1">
      <alignment wrapText="1"/>
    </xf>
    <xf numFmtId="0" fontId="14" fillId="0" borderId="8" xfId="75" applyFont="1" applyFill="1" applyBorder="1" applyAlignment="1">
      <alignment wrapText="1"/>
    </xf>
    <xf numFmtId="0" fontId="32" fillId="0" borderId="8" xfId="75" applyFill="1" applyBorder="1" applyAlignment="1">
      <alignment wrapText="1"/>
    </xf>
    <xf numFmtId="179" fontId="32" fillId="0" borderId="8" xfId="56" applyNumberFormat="1" applyFont="1" applyFill="1" applyBorder="1" applyAlignment="1">
      <alignment horizontal="center"/>
    </xf>
    <xf numFmtId="173" fontId="32" fillId="0" borderId="8" xfId="56" applyNumberFormat="1" applyFont="1" applyBorder="1"/>
    <xf numFmtId="0" fontId="26" fillId="0" borderId="9" xfId="39" applyFont="1" applyFill="1" applyBorder="1" applyAlignment="1">
      <alignment horizontal="center" vertical="center"/>
    </xf>
    <xf numFmtId="178" fontId="32" fillId="2" borderId="8" xfId="56" applyNumberFormat="1" applyFont="1" applyFill="1" applyBorder="1" applyAlignment="1">
      <alignment horizontal="center"/>
    </xf>
    <xf numFmtId="0" fontId="14" fillId="2" borderId="8" xfId="75" applyFont="1" applyFill="1" applyBorder="1" applyAlignment="1">
      <alignment horizontal="center"/>
    </xf>
    <xf numFmtId="0" fontId="32" fillId="2" borderId="8" xfId="75" applyFill="1" applyBorder="1" applyAlignment="1">
      <alignment horizontal="center"/>
    </xf>
    <xf numFmtId="0" fontId="14" fillId="2" borderId="8" xfId="75" applyFont="1" applyFill="1" applyBorder="1" applyAlignment="1">
      <alignment wrapText="1"/>
    </xf>
    <xf numFmtId="43" fontId="32" fillId="2" borderId="8" xfId="56" applyFont="1" applyFill="1" applyBorder="1"/>
    <xf numFmtId="173" fontId="32" fillId="2" borderId="8" xfId="56" applyNumberFormat="1" applyFont="1" applyFill="1" applyBorder="1"/>
    <xf numFmtId="43" fontId="26" fillId="2" borderId="0" xfId="40" applyFont="1" applyFill="1" applyBorder="1" applyAlignment="1">
      <alignment horizontal="left" vertical="center"/>
    </xf>
    <xf numFmtId="0" fontId="26" fillId="2" borderId="0" xfId="39" applyFont="1" applyFill="1" applyAlignment="1">
      <alignment horizontal="center" vertical="center"/>
    </xf>
    <xf numFmtId="43" fontId="26" fillId="2" borderId="0" xfId="39" applyNumberFormat="1" applyFont="1" applyFill="1" applyAlignment="1">
      <alignment horizontal="center" vertical="center"/>
    </xf>
    <xf numFmtId="167" fontId="14" fillId="0" borderId="11" xfId="1" applyNumberFormat="1" applyFont="1" applyFill="1" applyBorder="1" applyAlignment="1" applyProtection="1">
      <alignment horizontal="center" vertical="center" wrapText="1"/>
    </xf>
    <xf numFmtId="167" fontId="14" fillId="0" borderId="5" xfId="1" applyNumberFormat="1" applyFont="1" applyFill="1" applyBorder="1" applyAlignment="1" applyProtection="1">
      <alignment horizontal="center" vertical="center" wrapText="1"/>
    </xf>
    <xf numFmtId="0" fontId="30" fillId="0" borderId="16" xfId="1" applyNumberFormat="1" applyFont="1" applyFill="1" applyBorder="1" applyAlignment="1">
      <alignment horizontal="center" vertical="center"/>
    </xf>
    <xf numFmtId="0" fontId="30" fillId="0" borderId="12" xfId="1" applyNumberFormat="1" applyFont="1" applyFill="1" applyBorder="1" applyAlignment="1">
      <alignment horizontal="center" vertical="center"/>
    </xf>
    <xf numFmtId="0" fontId="30" fillId="0" borderId="17" xfId="1" applyNumberFormat="1" applyFont="1" applyFill="1" applyBorder="1" applyAlignment="1">
      <alignment horizontal="center" vertical="center"/>
    </xf>
    <xf numFmtId="0" fontId="26" fillId="0" borderId="9" xfId="39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3" fontId="14" fillId="0" borderId="15" xfId="1" applyNumberFormat="1" applyFont="1" applyFill="1" applyBorder="1" applyAlignment="1" applyProtection="1">
      <alignment horizontal="center" vertical="center"/>
    </xf>
    <xf numFmtId="3" fontId="14" fillId="0" borderId="5" xfId="1" applyNumberFormat="1" applyFont="1" applyFill="1" applyBorder="1" applyAlignment="1" applyProtection="1">
      <alignment horizontal="center" vertical="center"/>
    </xf>
    <xf numFmtId="167" fontId="14" fillId="0" borderId="15" xfId="1" applyNumberFormat="1" applyFont="1" applyFill="1" applyBorder="1" applyAlignment="1" applyProtection="1">
      <alignment horizontal="center" vertical="center" wrapText="1"/>
    </xf>
    <xf numFmtId="167" fontId="14" fillId="0" borderId="14" xfId="1" applyNumberFormat="1" applyFont="1" applyFill="1" applyBorder="1" applyAlignment="1" applyProtection="1">
      <alignment horizontal="center" vertical="center" wrapText="1"/>
    </xf>
    <xf numFmtId="167" fontId="14" fillId="0" borderId="7" xfId="1" applyNumberFormat="1" applyFont="1" applyFill="1" applyBorder="1" applyAlignment="1" applyProtection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14" xfId="1" applyNumberFormat="1" applyFont="1" applyFill="1" applyBorder="1" applyAlignment="1">
      <alignment horizontal="left" vertical="center"/>
    </xf>
    <xf numFmtId="49" fontId="16" fillId="0" borderId="20" xfId="1" applyNumberFormat="1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horizontal="right" vertical="center"/>
    </xf>
  </cellXfs>
  <cellStyles count="99">
    <cellStyle name="Cabeçalho 1" xfId="4"/>
    <cellStyle name="Cabeçalho 2" xfId="5"/>
    <cellStyle name="Comma0" xfId="6"/>
    <cellStyle name="Data" xfId="7"/>
    <cellStyle name="Fixo" xfId="8"/>
    <cellStyle name="Hiperlink 2" xfId="18"/>
    <cellStyle name="Indefinido" xfId="9"/>
    <cellStyle name="Moeda 2" xfId="3"/>
    <cellStyle name="Moeda 2 2" xfId="63"/>
    <cellStyle name="Moeda 2 3" xfId="62"/>
    <cellStyle name="Moeda 3" xfId="19"/>
    <cellStyle name="Moeda 3 2" xfId="64"/>
    <cellStyle name="Moeda 3 3" xfId="76"/>
    <cellStyle name="Moeda 4" xfId="20"/>
    <cellStyle name="Moeda0" xfId="10"/>
    <cellStyle name="mpenho" xfId="11"/>
    <cellStyle name="Normal" xfId="0" builtinId="0"/>
    <cellStyle name="Normal 10" xfId="39"/>
    <cellStyle name="Normal 10 2" xfId="54"/>
    <cellStyle name="Normal 10 2 2" xfId="96"/>
    <cellStyle name="Normal 10 3" xfId="86"/>
    <cellStyle name="Normal 11" xfId="45"/>
    <cellStyle name="Normal 11 2" xfId="88"/>
    <cellStyle name="Normal 12" xfId="46"/>
    <cellStyle name="Normal 12 2" xfId="89"/>
    <cellStyle name="Normal 13" xfId="47"/>
    <cellStyle name="Normal 13 2" xfId="90"/>
    <cellStyle name="Normal 14" xfId="48"/>
    <cellStyle name="Normal 14 2" xfId="91"/>
    <cellStyle name="Normal 15" xfId="49"/>
    <cellStyle name="Normal 15 2" xfId="92"/>
    <cellStyle name="Normal 16" xfId="50"/>
    <cellStyle name="Normal 16 2" xfId="53"/>
    <cellStyle name="Normal 16 2 2" xfId="95"/>
    <cellStyle name="Normal 17" xfId="52"/>
    <cellStyle name="Normal 17 2" xfId="94"/>
    <cellStyle name="Normal 18" xfId="75"/>
    <cellStyle name="Normal 2" xfId="2"/>
    <cellStyle name="Normal 2 2" xfId="57"/>
    <cellStyle name="Normal 2 2 2" xfId="71"/>
    <cellStyle name="Normal 2 3" xfId="70"/>
    <cellStyle name="Normal 3" xfId="21"/>
    <cellStyle name="Normal 3 2" xfId="22"/>
    <cellStyle name="Normal 3 2 2" xfId="69"/>
    <cellStyle name="Normal 3 3" xfId="77"/>
    <cellStyle name="Normal 4" xfId="23"/>
    <cellStyle name="Normal 4 2" xfId="42"/>
    <cellStyle name="Normal 4 2 2" xfId="66"/>
    <cellStyle name="Normal 4 3" xfId="65"/>
    <cellStyle name="Normal 5" xfId="24"/>
    <cellStyle name="Normal 6" xfId="25"/>
    <cellStyle name="Normal 6 2" xfId="61"/>
    <cellStyle name="Normal 6 3" xfId="78"/>
    <cellStyle name="Normal 7" xfId="26"/>
    <cellStyle name="Normal 7 2" xfId="72"/>
    <cellStyle name="Normal 7 3" xfId="79"/>
    <cellStyle name="Normal 8" xfId="27"/>
    <cellStyle name="Normal 8 2" xfId="74"/>
    <cellStyle name="Normal 8 3" xfId="80"/>
    <cellStyle name="Normal 9" xfId="28"/>
    <cellStyle name="Normal 9 2" xfId="81"/>
    <cellStyle name="Normal_ORÇA" xfId="1"/>
    <cellStyle name="Percentual" xfId="12"/>
    <cellStyle name="Ponto" xfId="13"/>
    <cellStyle name="Porcentagem 2" xfId="29"/>
    <cellStyle name="Porcentagem 2 2" xfId="30"/>
    <cellStyle name="Porcentagem 2 3" xfId="82"/>
    <cellStyle name="Porcentagem 3" xfId="31"/>
    <cellStyle name="Porcentagem 4" xfId="32"/>
    <cellStyle name="Porcentagem 5" xfId="38"/>
    <cellStyle name="Separador de m" xfId="14"/>
    <cellStyle name="Separador de milhares 2" xfId="44"/>
    <cellStyle name="Separador de milhares 2 2" xfId="58"/>
    <cellStyle name="Titulo1" xfId="15"/>
    <cellStyle name="Titulo2" xfId="16"/>
    <cellStyle name="Vírgula" xfId="56" builtinId="3"/>
    <cellStyle name="Vírgula 2" xfId="33"/>
    <cellStyle name="Vírgula 2 2" xfId="41"/>
    <cellStyle name="Vírgula 2 2 2" xfId="60"/>
    <cellStyle name="Vírgula 2 3" xfId="83"/>
    <cellStyle name="Vírgula 3" xfId="34"/>
    <cellStyle name="Vírgula 3 2" xfId="67"/>
    <cellStyle name="Vírgula 3 3" xfId="59"/>
    <cellStyle name="Vírgula 4" xfId="35"/>
    <cellStyle name="Vírgula 4 2" xfId="43"/>
    <cellStyle name="Vírgula 4 3" xfId="68"/>
    <cellStyle name="Vírgula 4 4" xfId="84"/>
    <cellStyle name="Vírgula 5" xfId="36"/>
    <cellStyle name="Vírgula 5 2" xfId="37"/>
    <cellStyle name="Vírgula 5 3" xfId="73"/>
    <cellStyle name="Vírgula 5 4" xfId="85"/>
    <cellStyle name="Vírgula 6" xfId="40"/>
    <cellStyle name="Vírgula 6 2" xfId="55"/>
    <cellStyle name="Vírgula 6 2 2" xfId="97"/>
    <cellStyle name="Vírgula 6 3" xfId="87"/>
    <cellStyle name="Vírgula 6 4" xfId="98"/>
    <cellStyle name="Vírgula 7" xfId="51"/>
    <cellStyle name="Vírgula 7 2" xfId="93"/>
    <cellStyle name="Vírgula0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E9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8080FF"/>
      <rgbColor rgb="00802060"/>
      <rgbColor rgb="00FFFFC0"/>
      <rgbColor rgb="00A0E0E0"/>
      <rgbColor rgb="00600080"/>
      <rgbColor rgb="00FFF3F3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PATO%20-%20BR%20-%20425%20ad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FV-D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0798\TECNICO\TEACOMP\LOTE06\P09\P10\RELAT6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ssoais\Orcamento\OR96088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EGESA\Br-482mg\Volume2\CANA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Documents%20and%20Settings\C%20arlos%20%20Machado\My%20Documents\Disco%201\BR-262-MS(3)\Anexos%20PG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1"/>
      <sheetName val="COMPOS2"/>
      <sheetName val="COMPOS3"/>
      <sheetName val="1- QUADRO DE QUANTIDADE (2)"/>
      <sheetName val="Pato"/>
      <sheetName val="Transporte 5m³"/>
      <sheetName val="Transporte 4m³"/>
      <sheetName val="Transporte 4t"/>
      <sheetName val="Transporte Mat. Frio"/>
      <sheetName val="Cronograma (2)"/>
      <sheetName val="ESTUDO PREÇOS"/>
      <sheetName val="Plan1"/>
      <sheetName val="Dados"/>
      <sheetName val="PATO - BR - 425 aditivo"/>
      <sheetName val="QuQu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  <sheetName val="Cálculo"/>
      <sheetName val="memória de calculo_liquida"/>
      <sheetName val="Quadro + Gráfico"/>
      <sheetName val="Preços"/>
      <sheetName val="Desp. Apoio"/>
      <sheetName val="Viga_Benkellman"/>
      <sheetName val="Estudo_Estatístico"/>
      <sheetName val="Pro_-_10_norma_A"/>
      <sheetName val="Pró_-_11_norma_B"/>
      <sheetName val="Resumo_subtrechos_homgêneos"/>
      <sheetName val="Demonstrativo_Dimensionamento"/>
      <sheetName val="Camadas_Mat__Distintos"/>
      <sheetName val="Custo_do_CM-30"/>
      <sheetName val="memória_de_calculo_liquida"/>
      <sheetName val="Quadro_+_Gráfico"/>
      <sheetName val="Desp__Apoio"/>
      <sheetName val="Proposta"/>
      <sheetName val="Carimbo de Nota"/>
      <sheetName val="Fresagem de Pista Ago-98"/>
      <sheetName val="COMPOS1"/>
      <sheetName val="Custo da Imprimação"/>
      <sheetName val="Custo da Pintura de Ligação"/>
      <sheetName val="P3"/>
      <sheetName val="PLANILHA ATUALIZADA"/>
      <sheetName val="Auxiliar"/>
      <sheetName val="Tela"/>
      <sheetName val="Atualizacao"/>
      <sheetName val="Chuvas"/>
      <sheetName val="Medição"/>
      <sheetName val="RELATA"/>
      <sheetName val="Conc 20"/>
      <sheetName val="CRON.NOVO.ARIPUANA"/>
      <sheetName val="CAPA"/>
      <sheetName val="SUMÁRIO GERAL"/>
      <sheetName val="DIVISÓRIAS"/>
      <sheetName val="CAPA CD"/>
      <sheetName val="CABEÇALHO-RODAPÉ"/>
      <sheetName val="ABC"/>
      <sheetName val="ORÇAMENTO"/>
      <sheetName val="MEMÓRIA"/>
      <sheetName val="CRONOGRAMA"/>
      <sheetName val="BDI"/>
      <sheetName val="Encargos Sociais"/>
      <sheetName val="CPU"/>
      <sheetName val="Quadro Bueiros"/>
      <sheetName val="MP CUB"/>
      <sheetName val="Plan1"/>
      <sheetName val="CBR Jazida"/>
      <sheetName val="JAZIDAS"/>
      <sheetName val="plan"/>
      <sheetName val="Plan2"/>
      <sheetName val="PRO_08"/>
      <sheetName val="RESUMO_AUT1"/>
      <sheetName val=""/>
      <sheetName val="Resumo Financeiro"/>
      <sheetName val="RP-1 SB (3)"/>
      <sheetName val="Resumo G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RBE ACT mi"/>
      <sheetName val="PRO-08"/>
      <sheetName val="RESUMO TOTAL LOTE"/>
      <sheetName val="BR 146"/>
      <sheetName val="PLANILHA ATUALIZADA"/>
      <sheetName val="Vínculo (2)"/>
      <sheetName val="DADOS"/>
      <sheetName val="TransComerc_Basc10m³"/>
      <sheetName val="TapaBuraco"/>
      <sheetName val="PLANILHA CONTRATUAL"/>
      <sheetName val="Equipamentos"/>
      <sheetName val="Quadro Geral"/>
      <sheetName val="PRO_08"/>
      <sheetName val="Capa Memória de Calc"/>
      <sheetName val="Capa Resumo"/>
      <sheetName val="Capa Apres"/>
      <sheetName val="Capa Documentação"/>
      <sheetName val="Capa Anexo I"/>
      <sheetName val="Capa Anexo II"/>
      <sheetName val="Capa Anexo III"/>
      <sheetName val="Capa Anexo IV"/>
      <sheetName val="Capa Mapa"/>
      <sheetName val="Capa Premissas"/>
      <sheetName val="Capa Caract. Seg."/>
      <sheetName val="Capa Caract_ Seg_"/>
      <sheetName val="Teor"/>
      <sheetName val="Serviços"/>
      <sheetName val="Especif"/>
      <sheetName val="RESUMO_AUT1"/>
      <sheetName val="Plan1"/>
      <sheetName val="RESUMO DE MEDIÇÃO"/>
      <sheetName val="C"/>
      <sheetName val="FV-DNER"/>
      <sheetName val="orçamento_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_ORIGINAL"/>
      <sheetName val="RESUMO_AUT1"/>
      <sheetName val="PROJETO"/>
      <sheetName val="Teor"/>
      <sheetName val="lista_comp"/>
      <sheetName val="Serviços"/>
      <sheetName val="DADOS"/>
      <sheetName val="TransComerc_Basc10m³"/>
      <sheetName val="TapaBuraco"/>
      <sheetName val="eq"/>
      <sheetName val="mo"/>
      <sheetName val="Página 16"/>
      <sheetName val="QuQuant"/>
      <sheetName val="Planilha Original"/>
      <sheetName val="RELAT610"/>
      <sheetName val="PQ"/>
      <sheetName val="CARTA PROPOSTA"/>
      <sheetName val="RESUMO"/>
      <sheetName val="PROJETO BR_146 (2)"/>
      <sheetName val="PLANILHA CONTRATUAL"/>
      <sheetName val="TABELA"/>
      <sheetName val="Quadro de qntd"/>
      <sheetName val="FIDENS-R$mil"/>
      <sheetName val="TRANSP"/>
      <sheetName val="g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960887"/>
      <sheetName val="OR960887.XLS"/>
      <sheetName val="Plan1"/>
      <sheetName val="Plan2"/>
      <sheetName val="Plan3"/>
      <sheetName val="8ª MP_BR_459"/>
      <sheetName val="DSS_04"/>
      <sheetName val="Fresagem"/>
      <sheetName val="Meio-fio"/>
      <sheetName val="PintLigacao"/>
      <sheetName val="PMQ"/>
      <sheetName val="STC_01"/>
      <sheetName val="8ª MP_BR-459"/>
      <sheetName val="RESUMO_AUT1"/>
      <sheetName val="PQ"/>
      <sheetName val="PROJETO"/>
      <sheetName val="Capa Resumo"/>
      <sheetName val="Capa Anexo II"/>
      <sheetName val="Capa Anexo III"/>
      <sheetName val="Capa Anexo IV"/>
      <sheetName val="Carimbo de Nota"/>
      <sheetName val="Capa"/>
      <sheetName val="Sumário"/>
      <sheetName val="Capa Apres"/>
      <sheetName val="Apres"/>
      <sheetName val="Capa Mapa"/>
      <sheetName val="Mapa"/>
      <sheetName val="Capa Premissas"/>
      <sheetName val="Premissas"/>
      <sheetName val="Capa Caract. Seg."/>
      <sheetName val="Áreas gramadas"/>
      <sheetName val="OAE"/>
      <sheetName val="Drenagem"/>
      <sheetName val="Capa Memória de Calc"/>
      <sheetName val="Características"/>
      <sheetName val="Percentual"/>
      <sheetName val="M2"/>
      <sheetName val="Quantitativos"/>
      <sheetName val="CMB"/>
      <sheetName val="ESP"/>
      <sheetName val="Unifilar"/>
      <sheetName val="Orçamento Total"/>
      <sheetName val="Crono. Financ. (kmf) (2)"/>
      <sheetName val="Orçamento por Kmf"/>
      <sheetName val="Orçamento por solução"/>
      <sheetName val="Orçamento Kmf"/>
      <sheetName val="Orçam. Resumo"/>
      <sheetName val="Crono. Financ."/>
      <sheetName val="Canteiro"/>
      <sheetName val="Capa Documentação"/>
      <sheetName val="Capa Anexo I"/>
      <sheetName val="LVC"/>
      <sheetName val="AVS"/>
      <sheetName val="Ctr."/>
      <sheetName val="Dados"/>
      <sheetName val="DG"/>
      <sheetName val="QuQuant"/>
      <sheetName val="Orçamentária"/>
      <sheetName val="Orçamento"/>
      <sheetName val="FLUXO - EXECUÇÃO PRÓPRIA"/>
      <sheetName val="Equipamentos"/>
      <sheetName val="CUSTO LARANJEIRAS"/>
      <sheetName val="Materiais Betuminosos"/>
      <sheetName val="Qd05 Preço"/>
      <sheetName val="Qd06"/>
      <sheetName val="LOTE 6"/>
      <sheetName val="Mat"/>
      <sheetName val="BR-267_TR01"/>
      <sheetName val="BR-267_TR02"/>
      <sheetName val="BR-267_TR03"/>
      <sheetName val="BR-376"/>
      <sheetName val="BR-463"/>
      <sheetName val="BR-487"/>
      <sheetName val="Acumulado"/>
      <sheetName val="CONS_CORR"/>
      <sheetName val="Mobra"/>
      <sheetName val="TLMB"/>
      <sheetName val="SERVIÇOS"/>
      <sheetName val="Micro Revest MAN"/>
      <sheetName val="Micro Revest REC 1ªMP"/>
      <sheetName val="REM.MEC MAT.BET.MAN"/>
      <sheetName val="TRANSPORTE REC"/>
    </sheetNames>
    <definedNames>
      <definedName name="PassaExtenso"/>
    </defined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CANAA"/>
      <sheetName val="MATRIZ"/>
      <sheetName val="PATO"/>
      <sheetName val="CANAA.XLS"/>
      <sheetName val="\G\Users\eduardoiunes\Documents"/>
      <sheetName val="RESUMO_AUT1"/>
      <sheetName val="Medição"/>
      <sheetName val="Medição Completa"/>
      <sheetName val="RECOMPOSIÇÃO MAN"/>
      <sheetName val="QQuant-Vol1_(2)"/>
      <sheetName val="BD Equip."/>
      <sheetName val="[CANAA.XLS]\G\Users\eduardoiune"/>
      <sheetName val="8ª MP_BR-459"/>
      <sheetName val="8ª MP_BR_459"/>
      <sheetName val="CAPACIDADES"/>
      <sheetName val="[CANAA.XLS][CANAA.XLS]\G\Users\"/>
      <sheetName val="P AUX 01-FERRAGENS"/>
      <sheetName val="P AUX 02-PINTU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PGQ"/>
      <sheetName val="Equipamentos"/>
      <sheetName val="Teor"/>
      <sheetName val="QuQuant"/>
      <sheetName val="PQ"/>
      <sheetName val="Tabela Abril 2000"/>
      <sheetName val="TABELA"/>
      <sheetName val="Dados"/>
      <sheetName val="PSCEGERAL"/>
      <sheetName val="Planilha"/>
      <sheetName val="PROJETO"/>
      <sheetName val="Mã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tabSelected="1" view="pageBreakPreview" zoomScaleNormal="70" zoomScaleSheetLayoutView="100" workbookViewId="0">
      <selection activeCell="D2" sqref="D2:J2"/>
    </sheetView>
  </sheetViews>
  <sheetFormatPr defaultColWidth="9.140625" defaultRowHeight="26.1" customHeight="1" x14ac:dyDescent="0.2"/>
  <cols>
    <col min="1" max="1" width="9.140625" style="2"/>
    <col min="2" max="2" width="10.7109375" style="8" customWidth="1"/>
    <col min="3" max="3" width="97.140625" style="7" customWidth="1"/>
    <col min="4" max="4" width="5.7109375" style="2" customWidth="1"/>
    <col min="5" max="5" width="11" style="2" customWidth="1"/>
    <col min="6" max="6" width="14.7109375" style="2" customWidth="1"/>
    <col min="7" max="7" width="14.7109375" style="6" customWidth="1"/>
    <col min="8" max="8" width="14.7109375" style="6" hidden="1" customWidth="1"/>
    <col min="9" max="9" width="14.7109375" style="2" customWidth="1"/>
    <col min="10" max="10" width="14.7109375" style="6" customWidth="1"/>
    <col min="11" max="11" width="9.28515625" style="9" customWidth="1"/>
    <col min="12" max="12" width="9.7109375" style="9" customWidth="1"/>
    <col min="13" max="14" width="9.28515625" style="9" customWidth="1"/>
    <col min="15" max="15" width="9.140625" style="2" customWidth="1"/>
    <col min="16" max="16" width="14.85546875" style="2" bestFit="1" customWidth="1"/>
    <col min="17" max="17" width="15" style="2" bestFit="1" customWidth="1"/>
    <col min="18" max="18" width="14.42578125" style="2" bestFit="1" customWidth="1"/>
    <col min="19" max="19" width="14" style="2" bestFit="1" customWidth="1"/>
    <col min="20" max="16384" width="9.140625" style="2"/>
  </cols>
  <sheetData>
    <row r="1" spans="1:17" ht="24.95" customHeight="1" thickBo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</row>
    <row r="2" spans="1:17" ht="24.95" customHeight="1" thickTop="1" x14ac:dyDescent="0.2">
      <c r="A2" s="76" t="s">
        <v>44</v>
      </c>
      <c r="B2" s="77"/>
      <c r="C2" s="77"/>
      <c r="D2" s="78" t="s">
        <v>265</v>
      </c>
      <c r="E2" s="78"/>
      <c r="F2" s="78"/>
      <c r="G2" s="78"/>
      <c r="H2" s="78"/>
      <c r="I2" s="78"/>
      <c r="J2" s="79"/>
    </row>
    <row r="3" spans="1:17" ht="24.95" customHeight="1" thickBot="1" x14ac:dyDescent="0.25">
      <c r="A3" s="74" t="s">
        <v>45</v>
      </c>
      <c r="B3" s="75"/>
      <c r="C3" s="75"/>
      <c r="D3" s="75"/>
      <c r="E3" s="75"/>
      <c r="F3" s="75"/>
      <c r="G3" s="72" t="s">
        <v>43</v>
      </c>
      <c r="H3" s="72"/>
      <c r="I3" s="72"/>
      <c r="J3" s="73"/>
      <c r="K3" s="1"/>
      <c r="L3" s="1"/>
      <c r="M3" s="1"/>
      <c r="N3" s="1"/>
    </row>
    <row r="4" spans="1:17" s="3" customFormat="1" ht="21.95" customHeight="1" thickTop="1" x14ac:dyDescent="0.2">
      <c r="A4" s="63" t="s">
        <v>46</v>
      </c>
      <c r="B4" s="64" t="s">
        <v>3</v>
      </c>
      <c r="C4" s="66" t="s">
        <v>4</v>
      </c>
      <c r="D4" s="67" t="s">
        <v>148</v>
      </c>
      <c r="E4" s="67" t="s">
        <v>1</v>
      </c>
      <c r="F4" s="69" t="s">
        <v>39</v>
      </c>
      <c r="G4" s="70" t="s">
        <v>40</v>
      </c>
      <c r="H4" s="58" t="s">
        <v>251</v>
      </c>
      <c r="I4" s="58" t="s">
        <v>41</v>
      </c>
      <c r="J4" s="58" t="s">
        <v>42</v>
      </c>
      <c r="K4" s="1"/>
      <c r="M4" s="11"/>
      <c r="N4" s="1"/>
    </row>
    <row r="5" spans="1:17" s="3" customFormat="1" ht="21.95" customHeight="1" x14ac:dyDescent="0.2">
      <c r="A5" s="63"/>
      <c r="B5" s="65"/>
      <c r="C5" s="65"/>
      <c r="D5" s="68"/>
      <c r="E5" s="68"/>
      <c r="F5" s="59"/>
      <c r="G5" s="71"/>
      <c r="H5" s="59"/>
      <c r="I5" s="59"/>
      <c r="J5" s="59"/>
      <c r="K5" s="1"/>
      <c r="M5" s="11"/>
      <c r="N5" s="12"/>
    </row>
    <row r="6" spans="1:17" s="3" customFormat="1" ht="24.95" customHeight="1" x14ac:dyDescent="0.2">
      <c r="A6" s="5"/>
      <c r="B6" s="15"/>
      <c r="C6" s="4" t="s">
        <v>2</v>
      </c>
      <c r="D6" s="13"/>
      <c r="E6" s="13"/>
      <c r="F6" s="14"/>
      <c r="G6" s="16"/>
      <c r="H6" s="16"/>
      <c r="I6" s="16">
        <f>SUM(I7,I8,I9,I10,I27,I37,I71,I78,I81)</f>
        <v>4737667.17</v>
      </c>
      <c r="J6" s="16">
        <f>SUM(J7,J8,J9,J10,J27,J37,J71,J78,J81)</f>
        <v>5843080.6899999995</v>
      </c>
      <c r="K6" s="1"/>
      <c r="L6" s="1"/>
      <c r="M6" s="1"/>
      <c r="N6" s="1"/>
    </row>
    <row r="7" spans="1:17" ht="24.95" customHeight="1" x14ac:dyDescent="0.2">
      <c r="A7" s="21" t="s">
        <v>169</v>
      </c>
      <c r="B7" s="17" t="s">
        <v>47</v>
      </c>
      <c r="C7" s="4" t="s">
        <v>5</v>
      </c>
      <c r="D7" s="17" t="s">
        <v>148</v>
      </c>
      <c r="E7" s="19">
        <v>1</v>
      </c>
      <c r="F7" s="18">
        <v>474104.25836968824</v>
      </c>
      <c r="G7" s="18">
        <v>595048.2546797957</v>
      </c>
      <c r="H7" s="18">
        <v>1</v>
      </c>
      <c r="I7" s="18">
        <f>TRUNC(E7*F7*H7,2)</f>
        <v>474104.25</v>
      </c>
      <c r="J7" s="18">
        <f>TRUNC(E7*G7*H7,2)</f>
        <v>595048.25</v>
      </c>
      <c r="K7" s="1"/>
      <c r="L7" s="1"/>
      <c r="M7" s="1"/>
      <c r="N7" s="1"/>
      <c r="P7" s="10"/>
      <c r="Q7" s="10"/>
    </row>
    <row r="8" spans="1:17" ht="24.95" customHeight="1" x14ac:dyDescent="0.2">
      <c r="A8" s="21" t="s">
        <v>170</v>
      </c>
      <c r="B8" s="17" t="s">
        <v>48</v>
      </c>
      <c r="C8" s="4" t="s">
        <v>20</v>
      </c>
      <c r="D8" s="17" t="s">
        <v>148</v>
      </c>
      <c r="E8" s="19">
        <v>1</v>
      </c>
      <c r="F8" s="18">
        <v>282025.21000000002</v>
      </c>
      <c r="G8" s="18">
        <v>353969.84</v>
      </c>
      <c r="H8" s="18">
        <v>1</v>
      </c>
      <c r="I8" s="18">
        <f t="shared" ref="I8:I9" si="0">TRUNC(E8*F8*H8,2)</f>
        <v>282025.21000000002</v>
      </c>
      <c r="J8" s="18">
        <f t="shared" ref="J8:J9" si="1">TRUNC(E8*G8*H8,2)</f>
        <v>353969.84</v>
      </c>
      <c r="K8" s="1"/>
      <c r="L8" s="1"/>
      <c r="M8" s="1"/>
      <c r="N8" s="1"/>
      <c r="P8" s="10"/>
      <c r="Q8" s="10"/>
    </row>
    <row r="9" spans="1:17" ht="24.95" customHeight="1" x14ac:dyDescent="0.2">
      <c r="A9" s="21" t="s">
        <v>171</v>
      </c>
      <c r="B9" s="17" t="s">
        <v>49</v>
      </c>
      <c r="C9" s="4" t="s">
        <v>6</v>
      </c>
      <c r="D9" s="17" t="s">
        <v>148</v>
      </c>
      <c r="E9" s="19">
        <v>1</v>
      </c>
      <c r="F9" s="18">
        <v>503299.62340000004</v>
      </c>
      <c r="G9" s="18">
        <v>631691.35732934007</v>
      </c>
      <c r="H9" s="18">
        <v>1</v>
      </c>
      <c r="I9" s="18">
        <f t="shared" si="0"/>
        <v>503299.62</v>
      </c>
      <c r="J9" s="18">
        <f t="shared" si="1"/>
        <v>631691.35</v>
      </c>
      <c r="K9" s="1"/>
      <c r="L9" s="1"/>
      <c r="M9" s="1"/>
      <c r="N9" s="1"/>
      <c r="P9" s="10"/>
      <c r="Q9" s="10"/>
    </row>
    <row r="10" spans="1:17" ht="24.95" customHeight="1" x14ac:dyDescent="0.2">
      <c r="A10" s="21" t="s">
        <v>172</v>
      </c>
      <c r="B10" s="5"/>
      <c r="C10" s="4" t="s">
        <v>7</v>
      </c>
      <c r="D10" s="5"/>
      <c r="E10" s="19"/>
      <c r="F10" s="18" t="s">
        <v>168</v>
      </c>
      <c r="G10" s="18" t="s">
        <v>168</v>
      </c>
      <c r="H10" s="18"/>
      <c r="I10" s="16">
        <f>SUBTOTAL(9,I11:I26)</f>
        <v>138660.97999999998</v>
      </c>
      <c r="J10" s="16">
        <f>SUBTOTAL(9,J11:J26)</f>
        <v>174042.02000000005</v>
      </c>
      <c r="K10" s="1"/>
      <c r="L10" s="1"/>
      <c r="M10" s="1"/>
      <c r="N10" s="1"/>
      <c r="P10" s="10"/>
      <c r="Q10" s="10"/>
    </row>
    <row r="11" spans="1:17" ht="24.95" customHeight="1" x14ac:dyDescent="0.2">
      <c r="A11" s="17" t="s">
        <v>173</v>
      </c>
      <c r="B11" s="17" t="s">
        <v>50</v>
      </c>
      <c r="C11" s="43" t="s">
        <v>8</v>
      </c>
      <c r="D11" s="17" t="s">
        <v>9</v>
      </c>
      <c r="E11" s="20">
        <v>32344</v>
      </c>
      <c r="F11" s="18">
        <v>0.32</v>
      </c>
      <c r="G11" s="18">
        <v>0.4</v>
      </c>
      <c r="H11" s="47">
        <v>1</v>
      </c>
      <c r="I11" s="18">
        <f>TRUNC(E11*F11*H11,2)</f>
        <v>10350.08</v>
      </c>
      <c r="J11" s="18">
        <f>TRUNC(E11*G11*H11,2)</f>
        <v>12937.6</v>
      </c>
      <c r="K11" s="1"/>
      <c r="L11" s="1"/>
      <c r="M11" s="1"/>
      <c r="N11" s="1"/>
      <c r="O11" s="10"/>
      <c r="P11" s="10"/>
      <c r="Q11" s="10"/>
    </row>
    <row r="12" spans="1:17" ht="24.95" customHeight="1" x14ac:dyDescent="0.2">
      <c r="A12" s="17" t="s">
        <v>174</v>
      </c>
      <c r="B12" s="17" t="s">
        <v>51</v>
      </c>
      <c r="C12" s="43" t="s">
        <v>26</v>
      </c>
      <c r="D12" s="17" t="s">
        <v>10</v>
      </c>
      <c r="E12" s="20">
        <v>3041</v>
      </c>
      <c r="F12" s="18">
        <v>3.43</v>
      </c>
      <c r="G12" s="18">
        <v>4.3099999999999996</v>
      </c>
      <c r="H12" s="47">
        <v>1</v>
      </c>
      <c r="I12" s="18">
        <f t="shared" ref="I12:I26" si="2">TRUNC(E12*F12*H12,2)</f>
        <v>10430.629999999999</v>
      </c>
      <c r="J12" s="18">
        <f t="shared" ref="J12:J26" si="3">TRUNC(E12*G12*H12,2)</f>
        <v>13106.71</v>
      </c>
      <c r="K12" s="1"/>
      <c r="L12" s="1"/>
      <c r="M12" s="1"/>
      <c r="N12" s="1"/>
      <c r="O12" s="10"/>
      <c r="P12" s="10"/>
      <c r="Q12" s="10"/>
    </row>
    <row r="13" spans="1:17" ht="24.95" customHeight="1" x14ac:dyDescent="0.2">
      <c r="A13" s="17" t="s">
        <v>175</v>
      </c>
      <c r="B13" s="17" t="s">
        <v>52</v>
      </c>
      <c r="C13" s="43" t="s">
        <v>27</v>
      </c>
      <c r="D13" s="17" t="s">
        <v>10</v>
      </c>
      <c r="E13" s="20">
        <v>1201</v>
      </c>
      <c r="F13" s="18">
        <v>3.89</v>
      </c>
      <c r="G13" s="18">
        <v>4.88</v>
      </c>
      <c r="H13" s="47">
        <v>1</v>
      </c>
      <c r="I13" s="18">
        <f t="shared" si="2"/>
        <v>4671.8900000000003</v>
      </c>
      <c r="J13" s="18">
        <f t="shared" si="3"/>
        <v>5860.88</v>
      </c>
      <c r="K13" s="1"/>
      <c r="L13" s="1"/>
      <c r="M13" s="1"/>
      <c r="N13" s="1"/>
      <c r="O13" s="10"/>
      <c r="P13" s="10"/>
      <c r="Q13" s="10"/>
    </row>
    <row r="14" spans="1:17" ht="24.95" customHeight="1" x14ac:dyDescent="0.2">
      <c r="A14" s="17" t="s">
        <v>176</v>
      </c>
      <c r="B14" s="17" t="s">
        <v>53</v>
      </c>
      <c r="C14" s="43" t="s">
        <v>37</v>
      </c>
      <c r="D14" s="17" t="s">
        <v>10</v>
      </c>
      <c r="E14" s="20">
        <v>1191</v>
      </c>
      <c r="F14" s="18">
        <v>4.18</v>
      </c>
      <c r="G14" s="18">
        <v>5.25</v>
      </c>
      <c r="H14" s="47">
        <v>1</v>
      </c>
      <c r="I14" s="18">
        <f t="shared" si="2"/>
        <v>4978.38</v>
      </c>
      <c r="J14" s="18">
        <f t="shared" si="3"/>
        <v>6252.75</v>
      </c>
      <c r="K14" s="1"/>
      <c r="L14" s="1"/>
      <c r="M14" s="1"/>
      <c r="N14" s="1"/>
      <c r="O14" s="10"/>
      <c r="P14" s="10"/>
      <c r="Q14" s="10"/>
    </row>
    <row r="15" spans="1:17" ht="24.95" customHeight="1" x14ac:dyDescent="0.2">
      <c r="A15" s="17" t="s">
        <v>177</v>
      </c>
      <c r="B15" s="17" t="s">
        <v>54</v>
      </c>
      <c r="C15" s="43" t="s">
        <v>115</v>
      </c>
      <c r="D15" s="17" t="s">
        <v>10</v>
      </c>
      <c r="E15" s="20">
        <v>647</v>
      </c>
      <c r="F15" s="18">
        <v>4.4000000000000004</v>
      </c>
      <c r="G15" s="18">
        <v>5.52</v>
      </c>
      <c r="H15" s="47">
        <v>1</v>
      </c>
      <c r="I15" s="18">
        <f t="shared" si="2"/>
        <v>2846.8</v>
      </c>
      <c r="J15" s="18">
        <f t="shared" si="3"/>
        <v>3571.44</v>
      </c>
      <c r="K15" s="1"/>
      <c r="L15" s="1"/>
      <c r="M15" s="1"/>
      <c r="N15" s="1"/>
      <c r="O15" s="10"/>
      <c r="P15" s="10"/>
      <c r="Q15" s="10"/>
    </row>
    <row r="16" spans="1:17" ht="24.95" customHeight="1" x14ac:dyDescent="0.2">
      <c r="A16" s="17" t="s">
        <v>178</v>
      </c>
      <c r="B16" s="17" t="s">
        <v>55</v>
      </c>
      <c r="C16" s="43" t="s">
        <v>116</v>
      </c>
      <c r="D16" s="17" t="s">
        <v>10</v>
      </c>
      <c r="E16" s="20">
        <v>2342</v>
      </c>
      <c r="F16" s="18">
        <v>4.8899999999999997</v>
      </c>
      <c r="G16" s="18">
        <v>6.14</v>
      </c>
      <c r="H16" s="47">
        <v>1</v>
      </c>
      <c r="I16" s="18">
        <f t="shared" si="2"/>
        <v>11452.38</v>
      </c>
      <c r="J16" s="18">
        <f t="shared" si="3"/>
        <v>14379.88</v>
      </c>
      <c r="K16" s="1"/>
      <c r="L16" s="1"/>
      <c r="M16" s="1"/>
      <c r="N16" s="1"/>
      <c r="O16" s="10"/>
      <c r="P16" s="10"/>
      <c r="Q16" s="10"/>
    </row>
    <row r="17" spans="1:17" ht="24.95" customHeight="1" x14ac:dyDescent="0.2">
      <c r="A17" s="17" t="s">
        <v>179</v>
      </c>
      <c r="B17" s="17" t="s">
        <v>56</v>
      </c>
      <c r="C17" s="43" t="s">
        <v>117</v>
      </c>
      <c r="D17" s="17" t="s">
        <v>10</v>
      </c>
      <c r="E17" s="20">
        <v>847</v>
      </c>
      <c r="F17" s="18">
        <v>5.0999999999999996</v>
      </c>
      <c r="G17" s="18">
        <v>6.4</v>
      </c>
      <c r="H17" s="47">
        <v>1</v>
      </c>
      <c r="I17" s="18">
        <f t="shared" si="2"/>
        <v>4319.7</v>
      </c>
      <c r="J17" s="18">
        <f t="shared" si="3"/>
        <v>5420.8</v>
      </c>
      <c r="K17" s="1"/>
      <c r="L17" s="1"/>
      <c r="M17" s="1"/>
      <c r="N17" s="1"/>
      <c r="O17" s="10"/>
      <c r="P17" s="10"/>
      <c r="Q17" s="10"/>
    </row>
    <row r="18" spans="1:17" ht="24.95" customHeight="1" x14ac:dyDescent="0.2">
      <c r="A18" s="17" t="s">
        <v>180</v>
      </c>
      <c r="B18" s="17" t="s">
        <v>57</v>
      </c>
      <c r="C18" s="43" t="s">
        <v>28</v>
      </c>
      <c r="D18" s="17" t="s">
        <v>10</v>
      </c>
      <c r="E18" s="20">
        <v>306</v>
      </c>
      <c r="F18" s="18">
        <v>5.2</v>
      </c>
      <c r="G18" s="18">
        <v>6.53</v>
      </c>
      <c r="H18" s="47">
        <v>1</v>
      </c>
      <c r="I18" s="18">
        <f t="shared" si="2"/>
        <v>1591.2</v>
      </c>
      <c r="J18" s="18">
        <f t="shared" si="3"/>
        <v>1998.18</v>
      </c>
      <c r="K18" s="1"/>
      <c r="L18" s="1"/>
      <c r="M18" s="1"/>
      <c r="N18" s="1"/>
      <c r="O18" s="10"/>
      <c r="P18" s="10"/>
      <c r="Q18" s="10"/>
    </row>
    <row r="19" spans="1:17" ht="24.95" customHeight="1" x14ac:dyDescent="0.2">
      <c r="A19" s="17" t="s">
        <v>181</v>
      </c>
      <c r="B19" s="17" t="s">
        <v>58</v>
      </c>
      <c r="C19" s="43" t="s">
        <v>29</v>
      </c>
      <c r="D19" s="17" t="s">
        <v>10</v>
      </c>
      <c r="E19" s="20">
        <v>364</v>
      </c>
      <c r="F19" s="18">
        <v>5.39</v>
      </c>
      <c r="G19" s="18">
        <v>6.76</v>
      </c>
      <c r="H19" s="47">
        <v>1</v>
      </c>
      <c r="I19" s="18">
        <f t="shared" si="2"/>
        <v>1961.96</v>
      </c>
      <c r="J19" s="18">
        <f t="shared" si="3"/>
        <v>2460.64</v>
      </c>
      <c r="K19" s="1"/>
      <c r="L19" s="1"/>
      <c r="M19" s="1"/>
      <c r="N19" s="1"/>
      <c r="O19" s="10"/>
      <c r="P19" s="10"/>
      <c r="Q19" s="10"/>
    </row>
    <row r="20" spans="1:17" ht="24.95" customHeight="1" x14ac:dyDescent="0.2">
      <c r="A20" s="17" t="s">
        <v>182</v>
      </c>
      <c r="B20" s="17" t="s">
        <v>59</v>
      </c>
      <c r="C20" s="43" t="s">
        <v>30</v>
      </c>
      <c r="D20" s="17" t="s">
        <v>10</v>
      </c>
      <c r="E20" s="20">
        <v>123</v>
      </c>
      <c r="F20" s="18">
        <v>31.14</v>
      </c>
      <c r="G20" s="18">
        <v>39.090000000000003</v>
      </c>
      <c r="H20" s="47">
        <v>1</v>
      </c>
      <c r="I20" s="18">
        <f t="shared" si="2"/>
        <v>3830.22</v>
      </c>
      <c r="J20" s="18">
        <f t="shared" si="3"/>
        <v>4808.07</v>
      </c>
      <c r="K20" s="1"/>
      <c r="L20" s="1"/>
      <c r="M20" s="1"/>
      <c r="N20" s="1"/>
      <c r="O20" s="10"/>
      <c r="P20" s="10"/>
      <c r="Q20" s="10"/>
    </row>
    <row r="21" spans="1:17" ht="24.95" customHeight="1" x14ac:dyDescent="0.2">
      <c r="A21" s="17" t="s">
        <v>183</v>
      </c>
      <c r="B21" s="17" t="s">
        <v>60</v>
      </c>
      <c r="C21" s="43" t="s">
        <v>31</v>
      </c>
      <c r="D21" s="17" t="s">
        <v>10</v>
      </c>
      <c r="E21" s="20">
        <v>327</v>
      </c>
      <c r="F21" s="18">
        <v>31.45</v>
      </c>
      <c r="G21" s="18">
        <v>39.47</v>
      </c>
      <c r="H21" s="47">
        <v>1</v>
      </c>
      <c r="I21" s="18">
        <f t="shared" si="2"/>
        <v>10284.15</v>
      </c>
      <c r="J21" s="18">
        <f t="shared" si="3"/>
        <v>12906.69</v>
      </c>
      <c r="K21" s="1"/>
      <c r="L21" s="1"/>
      <c r="M21" s="1"/>
      <c r="N21" s="1"/>
      <c r="O21" s="10"/>
      <c r="P21" s="10"/>
      <c r="Q21" s="10"/>
    </row>
    <row r="22" spans="1:17" ht="24.95" customHeight="1" x14ac:dyDescent="0.2">
      <c r="A22" s="17" t="s">
        <v>184</v>
      </c>
      <c r="B22" s="17" t="s">
        <v>61</v>
      </c>
      <c r="C22" s="43" t="s">
        <v>38</v>
      </c>
      <c r="D22" s="17" t="s">
        <v>10</v>
      </c>
      <c r="E22" s="20">
        <v>667</v>
      </c>
      <c r="F22" s="18">
        <v>33.03</v>
      </c>
      <c r="G22" s="18">
        <v>41.46</v>
      </c>
      <c r="H22" s="47">
        <v>1</v>
      </c>
      <c r="I22" s="18">
        <f t="shared" si="2"/>
        <v>22031.01</v>
      </c>
      <c r="J22" s="18">
        <f t="shared" si="3"/>
        <v>27653.82</v>
      </c>
      <c r="K22" s="1"/>
      <c r="L22" s="1"/>
      <c r="M22" s="1"/>
      <c r="N22" s="1"/>
      <c r="O22" s="10"/>
      <c r="P22" s="10"/>
      <c r="Q22" s="10"/>
    </row>
    <row r="23" spans="1:17" ht="24.95" customHeight="1" x14ac:dyDescent="0.2">
      <c r="A23" s="17" t="s">
        <v>185</v>
      </c>
      <c r="B23" s="17" t="s">
        <v>62</v>
      </c>
      <c r="C23" s="43" t="s">
        <v>118</v>
      </c>
      <c r="D23" s="17" t="s">
        <v>10</v>
      </c>
      <c r="E23" s="20">
        <v>2055</v>
      </c>
      <c r="F23" s="18">
        <v>3.45</v>
      </c>
      <c r="G23" s="18">
        <v>4.33</v>
      </c>
      <c r="H23" s="47">
        <v>1</v>
      </c>
      <c r="I23" s="18">
        <f t="shared" si="2"/>
        <v>7089.75</v>
      </c>
      <c r="J23" s="18">
        <f t="shared" si="3"/>
        <v>8898.15</v>
      </c>
      <c r="K23" s="1"/>
      <c r="L23" s="1"/>
      <c r="M23" s="1"/>
      <c r="N23" s="1"/>
      <c r="O23" s="10"/>
      <c r="P23" s="10"/>
      <c r="Q23" s="10"/>
    </row>
    <row r="24" spans="1:17" ht="24.95" customHeight="1" x14ac:dyDescent="0.2">
      <c r="A24" s="17" t="s">
        <v>186</v>
      </c>
      <c r="B24" s="17" t="s">
        <v>63</v>
      </c>
      <c r="C24" s="43" t="s">
        <v>119</v>
      </c>
      <c r="D24" s="17" t="s">
        <v>10</v>
      </c>
      <c r="E24" s="20">
        <v>4938</v>
      </c>
      <c r="F24" s="18">
        <v>5.93</v>
      </c>
      <c r="G24" s="18">
        <v>7.45</v>
      </c>
      <c r="H24" s="47">
        <v>1</v>
      </c>
      <c r="I24" s="18">
        <f t="shared" si="2"/>
        <v>29282.34</v>
      </c>
      <c r="J24" s="18">
        <f t="shared" si="3"/>
        <v>36788.1</v>
      </c>
      <c r="K24" s="1"/>
      <c r="L24" s="1"/>
      <c r="M24" s="1"/>
      <c r="N24" s="1"/>
      <c r="O24" s="10"/>
      <c r="P24" s="10"/>
      <c r="Q24" s="10"/>
    </row>
    <row r="25" spans="1:17" ht="24.95" customHeight="1" x14ac:dyDescent="0.2">
      <c r="A25" s="17" t="s">
        <v>187</v>
      </c>
      <c r="B25" s="17" t="s">
        <v>64</v>
      </c>
      <c r="C25" s="43" t="s">
        <v>120</v>
      </c>
      <c r="D25" s="17" t="s">
        <v>10</v>
      </c>
      <c r="E25" s="20">
        <v>1117</v>
      </c>
      <c r="F25" s="18">
        <v>10.09</v>
      </c>
      <c r="G25" s="18">
        <v>12.67</v>
      </c>
      <c r="H25" s="47">
        <v>1</v>
      </c>
      <c r="I25" s="18">
        <f t="shared" si="2"/>
        <v>11270.53</v>
      </c>
      <c r="J25" s="18">
        <f t="shared" si="3"/>
        <v>14152.39</v>
      </c>
      <c r="K25" s="1"/>
      <c r="L25" s="1"/>
      <c r="M25" s="1"/>
      <c r="N25" s="1"/>
      <c r="O25" s="10"/>
      <c r="P25" s="10"/>
      <c r="Q25" s="10"/>
    </row>
    <row r="26" spans="1:17" ht="24.95" customHeight="1" x14ac:dyDescent="0.2">
      <c r="A26" s="17" t="s">
        <v>188</v>
      </c>
      <c r="B26" s="17" t="s">
        <v>65</v>
      </c>
      <c r="C26" s="43" t="s">
        <v>18</v>
      </c>
      <c r="D26" s="17" t="s">
        <v>10</v>
      </c>
      <c r="E26" s="20">
        <v>847</v>
      </c>
      <c r="F26" s="18">
        <v>2.68</v>
      </c>
      <c r="G26" s="18">
        <v>3.36</v>
      </c>
      <c r="H26" s="47">
        <v>1</v>
      </c>
      <c r="I26" s="18">
        <f t="shared" si="2"/>
        <v>2269.96</v>
      </c>
      <c r="J26" s="18">
        <f t="shared" si="3"/>
        <v>2845.92</v>
      </c>
      <c r="K26" s="1"/>
      <c r="L26" s="1"/>
      <c r="M26" s="1"/>
      <c r="N26" s="1"/>
      <c r="O26" s="10"/>
      <c r="P26" s="10"/>
      <c r="Q26" s="10"/>
    </row>
    <row r="27" spans="1:17" ht="24.95" customHeight="1" x14ac:dyDescent="0.2">
      <c r="A27" s="21" t="s">
        <v>189</v>
      </c>
      <c r="B27" s="17"/>
      <c r="C27" s="4" t="s">
        <v>11</v>
      </c>
      <c r="D27" s="5"/>
      <c r="E27" s="19"/>
      <c r="F27" s="18" t="s">
        <v>168</v>
      </c>
      <c r="G27" s="18" t="s">
        <v>168</v>
      </c>
      <c r="H27" s="18">
        <v>1</v>
      </c>
      <c r="I27" s="16">
        <f>SUBTOTAL(9,I28:I36)</f>
        <v>2160752.6</v>
      </c>
      <c r="J27" s="16">
        <f>SUBTOTAL(9,J28:J36)</f>
        <v>2608768.5599999996</v>
      </c>
      <c r="K27" s="1"/>
      <c r="L27" s="1"/>
      <c r="M27" s="1"/>
      <c r="N27" s="1"/>
      <c r="P27" s="10"/>
      <c r="Q27" s="10"/>
    </row>
    <row r="28" spans="1:17" ht="24.95" customHeight="1" x14ac:dyDescent="0.2">
      <c r="A28" s="17" t="s">
        <v>190</v>
      </c>
      <c r="B28" s="17" t="s">
        <v>21</v>
      </c>
      <c r="C28" s="43" t="s">
        <v>12</v>
      </c>
      <c r="D28" s="17" t="s">
        <v>9</v>
      </c>
      <c r="E28" s="20">
        <f>(2855*9)+1080</f>
        <v>26775</v>
      </c>
      <c r="F28" s="18">
        <v>0.78</v>
      </c>
      <c r="G28" s="18">
        <v>0.98</v>
      </c>
      <c r="H28" s="47">
        <v>1</v>
      </c>
      <c r="I28" s="18">
        <f t="shared" ref="I28:I36" si="4">TRUNC(E28*F28*H28,2)</f>
        <v>20884.5</v>
      </c>
      <c r="J28" s="18">
        <f t="shared" ref="J28:J36" si="5">TRUNC(E28*G28*H28,2)</f>
        <v>26239.5</v>
      </c>
      <c r="K28" s="1"/>
      <c r="L28" s="1"/>
      <c r="M28" s="1"/>
      <c r="N28" s="1"/>
      <c r="P28" s="10"/>
      <c r="Q28" s="10"/>
    </row>
    <row r="29" spans="1:17" ht="24.95" customHeight="1" x14ac:dyDescent="0.2">
      <c r="A29" s="17" t="s">
        <v>191</v>
      </c>
      <c r="B29" s="17" t="s">
        <v>66</v>
      </c>
      <c r="C29" s="43" t="s">
        <v>32</v>
      </c>
      <c r="D29" s="17" t="s">
        <v>10</v>
      </c>
      <c r="E29" s="20">
        <f>ROUNDUP(((2855*7)+(1080))*0.15,0)</f>
        <v>3160</v>
      </c>
      <c r="F29" s="18">
        <v>121.94</v>
      </c>
      <c r="G29" s="18">
        <v>153.04</v>
      </c>
      <c r="H29" s="47">
        <v>1</v>
      </c>
      <c r="I29" s="18">
        <f t="shared" si="4"/>
        <v>385330.4</v>
      </c>
      <c r="J29" s="18">
        <f t="shared" si="5"/>
        <v>483606.4</v>
      </c>
      <c r="K29" s="1"/>
      <c r="L29" s="1"/>
      <c r="M29" s="1"/>
      <c r="N29" s="1"/>
      <c r="P29" s="10"/>
      <c r="Q29" s="10"/>
    </row>
    <row r="30" spans="1:17" ht="24.95" customHeight="1" x14ac:dyDescent="0.2">
      <c r="A30" s="17" t="s">
        <v>192</v>
      </c>
      <c r="B30" s="17" t="s">
        <v>22</v>
      </c>
      <c r="C30" s="43" t="s">
        <v>13</v>
      </c>
      <c r="D30" s="17" t="s">
        <v>10</v>
      </c>
      <c r="E30" s="20">
        <f>ROUNDUP(((2855*7)+(1080))*0.15,0)</f>
        <v>3160</v>
      </c>
      <c r="F30" s="18">
        <v>164.01</v>
      </c>
      <c r="G30" s="18">
        <v>205.85</v>
      </c>
      <c r="H30" s="47">
        <v>1</v>
      </c>
      <c r="I30" s="18">
        <f t="shared" si="4"/>
        <v>518271.6</v>
      </c>
      <c r="J30" s="18">
        <f t="shared" si="5"/>
        <v>650486</v>
      </c>
      <c r="K30" s="1"/>
      <c r="L30" s="1"/>
      <c r="M30" s="1"/>
      <c r="N30" s="1"/>
      <c r="P30" s="10"/>
      <c r="Q30" s="10"/>
    </row>
    <row r="31" spans="1:17" ht="24.95" customHeight="1" x14ac:dyDescent="0.2">
      <c r="A31" s="17" t="s">
        <v>193</v>
      </c>
      <c r="B31" s="17" t="s">
        <v>23</v>
      </c>
      <c r="C31" s="43" t="s">
        <v>250</v>
      </c>
      <c r="D31" s="17" t="s">
        <v>9</v>
      </c>
      <c r="E31" s="20">
        <f>(2855*7)+1080</f>
        <v>21065</v>
      </c>
      <c r="F31" s="18">
        <v>0.28999999999999998</v>
      </c>
      <c r="G31" s="18">
        <v>0.36</v>
      </c>
      <c r="H31" s="47">
        <v>1</v>
      </c>
      <c r="I31" s="18">
        <f t="shared" si="4"/>
        <v>6108.85</v>
      </c>
      <c r="J31" s="18">
        <f t="shared" si="5"/>
        <v>7583.4</v>
      </c>
      <c r="K31" s="1"/>
      <c r="L31" s="1"/>
      <c r="M31" s="1"/>
      <c r="N31" s="1"/>
      <c r="P31" s="10"/>
      <c r="Q31" s="10"/>
    </row>
    <row r="32" spans="1:17" ht="24.95" customHeight="1" x14ac:dyDescent="0.2">
      <c r="A32" s="17" t="s">
        <v>194</v>
      </c>
      <c r="B32" s="17" t="s">
        <v>24</v>
      </c>
      <c r="C32" s="43" t="s">
        <v>14</v>
      </c>
      <c r="D32" s="17" t="s">
        <v>9</v>
      </c>
      <c r="E32" s="20">
        <f>E31</f>
        <v>21065</v>
      </c>
      <c r="F32" s="18">
        <v>0.21</v>
      </c>
      <c r="G32" s="18">
        <v>0.27</v>
      </c>
      <c r="H32" s="47">
        <v>1</v>
      </c>
      <c r="I32" s="18">
        <f t="shared" si="4"/>
        <v>4423.6499999999996</v>
      </c>
      <c r="J32" s="18">
        <f t="shared" si="5"/>
        <v>5687.55</v>
      </c>
      <c r="K32" s="1"/>
      <c r="L32" s="1"/>
      <c r="M32" s="1"/>
      <c r="N32" s="1"/>
      <c r="P32" s="10"/>
      <c r="Q32" s="10"/>
    </row>
    <row r="33" spans="1:17" ht="24.95" customHeight="1" x14ac:dyDescent="0.2">
      <c r="A33" s="17" t="s">
        <v>195</v>
      </c>
      <c r="B33" s="17" t="s">
        <v>25</v>
      </c>
      <c r="C33" s="43" t="s">
        <v>19</v>
      </c>
      <c r="D33" s="17" t="s">
        <v>15</v>
      </c>
      <c r="E33" s="20">
        <f>ROUNDUP(((2855*7)+(1080))*0.05*2.5,0)</f>
        <v>2634</v>
      </c>
      <c r="F33" s="18">
        <v>172.1</v>
      </c>
      <c r="G33" s="18">
        <v>216</v>
      </c>
      <c r="H33" s="47">
        <v>1</v>
      </c>
      <c r="I33" s="18">
        <f t="shared" si="4"/>
        <v>453311.4</v>
      </c>
      <c r="J33" s="18">
        <f t="shared" si="5"/>
        <v>568944</v>
      </c>
      <c r="K33" s="1"/>
      <c r="L33" s="1"/>
      <c r="M33" s="1"/>
      <c r="N33" s="1"/>
      <c r="P33" s="10"/>
      <c r="Q33" s="10"/>
    </row>
    <row r="34" spans="1:17" ht="24.95" customHeight="1" x14ac:dyDescent="0.2">
      <c r="A34" s="24" t="s">
        <v>196</v>
      </c>
      <c r="B34" s="24" t="s">
        <v>67</v>
      </c>
      <c r="C34" s="45" t="s">
        <v>36</v>
      </c>
      <c r="D34" s="24" t="s">
        <v>15</v>
      </c>
      <c r="E34" s="46">
        <f>TRUNC(E33*0.06,1)</f>
        <v>158</v>
      </c>
      <c r="F34" s="23">
        <v>3801.66</v>
      </c>
      <c r="G34" s="23">
        <v>4263.22</v>
      </c>
      <c r="H34" s="47">
        <v>1</v>
      </c>
      <c r="I34" s="18">
        <f t="shared" si="4"/>
        <v>600662.28</v>
      </c>
      <c r="J34" s="18">
        <f t="shared" si="5"/>
        <v>673588.76</v>
      </c>
      <c r="K34" s="1"/>
      <c r="L34" s="1"/>
      <c r="M34" s="1"/>
      <c r="N34" s="1"/>
      <c r="P34" s="10"/>
      <c r="Q34" s="10"/>
    </row>
    <row r="35" spans="1:17" ht="24.95" customHeight="1" x14ac:dyDescent="0.2">
      <c r="A35" s="24" t="s">
        <v>197</v>
      </c>
      <c r="B35" s="24" t="s">
        <v>68</v>
      </c>
      <c r="C35" s="44" t="s">
        <v>252</v>
      </c>
      <c r="D35" s="24" t="s">
        <v>15</v>
      </c>
      <c r="E35" s="46">
        <f>TRUNC(E31*0.0012,1)</f>
        <v>25.2</v>
      </c>
      <c r="F35" s="23">
        <v>5350.97</v>
      </c>
      <c r="G35" s="23">
        <v>5996.94</v>
      </c>
      <c r="H35" s="47">
        <v>1</v>
      </c>
      <c r="I35" s="18">
        <f t="shared" si="4"/>
        <v>134844.44</v>
      </c>
      <c r="J35" s="18">
        <f t="shared" si="5"/>
        <v>151122.88</v>
      </c>
      <c r="K35" s="1"/>
      <c r="L35" s="1"/>
      <c r="M35" s="1"/>
      <c r="N35" s="1"/>
      <c r="P35" s="10"/>
      <c r="Q35" s="10"/>
    </row>
    <row r="36" spans="1:17" ht="24.95" customHeight="1" x14ac:dyDescent="0.2">
      <c r="A36" s="24" t="s">
        <v>198</v>
      </c>
      <c r="B36" s="24" t="s">
        <v>69</v>
      </c>
      <c r="C36" s="45" t="s">
        <v>33</v>
      </c>
      <c r="D36" s="24" t="s">
        <v>15</v>
      </c>
      <c r="E36" s="46">
        <f>TRUNC(E32*0.0005,1)</f>
        <v>10.5</v>
      </c>
      <c r="F36" s="23">
        <v>3515.76</v>
      </c>
      <c r="G36" s="23">
        <v>3953.34</v>
      </c>
      <c r="H36" s="47">
        <v>1</v>
      </c>
      <c r="I36" s="18">
        <f t="shared" si="4"/>
        <v>36915.480000000003</v>
      </c>
      <c r="J36" s="18">
        <f t="shared" si="5"/>
        <v>41510.07</v>
      </c>
      <c r="K36" s="1"/>
      <c r="L36" s="1"/>
      <c r="M36" s="1"/>
      <c r="N36" s="1"/>
      <c r="P36" s="10"/>
      <c r="Q36" s="10"/>
    </row>
    <row r="37" spans="1:17" ht="24.95" customHeight="1" x14ac:dyDescent="0.2">
      <c r="A37" s="21" t="s">
        <v>199</v>
      </c>
      <c r="B37" s="17"/>
      <c r="C37" s="4" t="s">
        <v>34</v>
      </c>
      <c r="D37" s="5"/>
      <c r="E37" s="19"/>
      <c r="F37" s="18" t="s">
        <v>168</v>
      </c>
      <c r="G37" s="18" t="s">
        <v>168</v>
      </c>
      <c r="H37" s="18">
        <v>1</v>
      </c>
      <c r="I37" s="16">
        <f>SUBTOTAL(9,I38:I70)</f>
        <v>955653.59000000008</v>
      </c>
      <c r="J37" s="16">
        <f>SUBTOTAL(9,J38:J70)</f>
        <v>1199475.6499999997</v>
      </c>
      <c r="K37" s="1"/>
      <c r="L37" s="1"/>
      <c r="M37" s="1"/>
      <c r="N37" s="1"/>
      <c r="P37" s="10"/>
      <c r="Q37" s="10"/>
    </row>
    <row r="38" spans="1:17" ht="24.95" customHeight="1" x14ac:dyDescent="0.2">
      <c r="A38" s="17" t="s">
        <v>200</v>
      </c>
      <c r="B38" s="17" t="s">
        <v>70</v>
      </c>
      <c r="C38" s="43" t="s">
        <v>121</v>
      </c>
      <c r="D38" s="17" t="s">
        <v>147</v>
      </c>
      <c r="E38" s="20">
        <v>27</v>
      </c>
      <c r="F38" s="18">
        <v>448.35</v>
      </c>
      <c r="G38" s="18">
        <v>562.73</v>
      </c>
      <c r="H38" s="47">
        <v>1</v>
      </c>
      <c r="I38" s="18">
        <f t="shared" ref="I38:I70" si="6">TRUNC(E38*F38*H38,2)</f>
        <v>12105.45</v>
      </c>
      <c r="J38" s="18">
        <f t="shared" ref="J38:J70" si="7">TRUNC(E38*G38*H38,2)</f>
        <v>15193.71</v>
      </c>
      <c r="K38" s="1"/>
      <c r="L38" s="1"/>
      <c r="M38" s="1"/>
      <c r="N38" s="1"/>
      <c r="P38" s="10"/>
      <c r="Q38" s="10"/>
    </row>
    <row r="39" spans="1:17" ht="24.95" customHeight="1" x14ac:dyDescent="0.2">
      <c r="A39" s="17" t="s">
        <v>201</v>
      </c>
      <c r="B39" s="17" t="s">
        <v>71</v>
      </c>
      <c r="C39" s="43" t="s">
        <v>122</v>
      </c>
      <c r="D39" s="17" t="s">
        <v>147</v>
      </c>
      <c r="E39" s="20">
        <v>11</v>
      </c>
      <c r="F39" s="18">
        <v>648.02</v>
      </c>
      <c r="G39" s="18">
        <v>813.33</v>
      </c>
      <c r="H39" s="47">
        <v>1</v>
      </c>
      <c r="I39" s="18">
        <f t="shared" si="6"/>
        <v>7128.22</v>
      </c>
      <c r="J39" s="18">
        <f t="shared" si="7"/>
        <v>8946.6299999999992</v>
      </c>
      <c r="K39" s="1"/>
      <c r="L39" s="1"/>
      <c r="M39" s="1"/>
      <c r="N39" s="1"/>
      <c r="P39" s="10"/>
      <c r="Q39" s="10"/>
    </row>
    <row r="40" spans="1:17" ht="24.95" customHeight="1" x14ac:dyDescent="0.2">
      <c r="A40" s="25" t="s">
        <v>248</v>
      </c>
      <c r="B40" s="24">
        <v>67400</v>
      </c>
      <c r="C40" s="44" t="s">
        <v>249</v>
      </c>
      <c r="D40" s="24" t="s">
        <v>147</v>
      </c>
      <c r="E40" s="49">
        <v>114</v>
      </c>
      <c r="F40" s="23">
        <v>1573.18</v>
      </c>
      <c r="G40" s="23">
        <v>1974.49</v>
      </c>
      <c r="H40" s="47">
        <v>1</v>
      </c>
      <c r="I40" s="23">
        <f t="shared" si="6"/>
        <v>179342.52</v>
      </c>
      <c r="J40" s="23">
        <f t="shared" si="7"/>
        <v>225091.86</v>
      </c>
      <c r="K40" s="1"/>
      <c r="L40" s="1"/>
      <c r="M40" s="1"/>
      <c r="N40" s="1"/>
      <c r="P40" s="10"/>
      <c r="Q40" s="10"/>
    </row>
    <row r="41" spans="1:17" s="56" customFormat="1" ht="24.95" customHeight="1" x14ac:dyDescent="0.2">
      <c r="A41" s="50" t="s">
        <v>202</v>
      </c>
      <c r="B41" s="51">
        <v>804199</v>
      </c>
      <c r="C41" s="52" t="s">
        <v>253</v>
      </c>
      <c r="D41" s="51" t="s">
        <v>147</v>
      </c>
      <c r="E41" s="49">
        <v>13</v>
      </c>
      <c r="F41" s="53">
        <v>1632.25</v>
      </c>
      <c r="G41" s="53">
        <v>2048.63</v>
      </c>
      <c r="H41" s="54"/>
      <c r="I41" s="53">
        <f>TRUNC(E41*F41,2)</f>
        <v>21219.25</v>
      </c>
      <c r="J41" s="53">
        <f>TRUNC(E41*G41,2)</f>
        <v>26632.19</v>
      </c>
      <c r="K41" s="55"/>
      <c r="L41" s="55"/>
      <c r="M41" s="55"/>
      <c r="N41" s="55"/>
      <c r="P41" s="57"/>
      <c r="Q41" s="57"/>
    </row>
    <row r="42" spans="1:17" s="56" customFormat="1" ht="24.95" customHeight="1" x14ac:dyDescent="0.2">
      <c r="A42" s="50" t="s">
        <v>203</v>
      </c>
      <c r="B42" s="51">
        <v>804253</v>
      </c>
      <c r="C42" s="52" t="s">
        <v>254</v>
      </c>
      <c r="D42" s="51" t="s">
        <v>148</v>
      </c>
      <c r="E42" s="49">
        <v>2</v>
      </c>
      <c r="F42" s="53">
        <v>3133.67</v>
      </c>
      <c r="G42" s="53">
        <v>3933.07</v>
      </c>
      <c r="H42" s="54"/>
      <c r="I42" s="53">
        <f t="shared" ref="I42:I46" si="8">TRUNC(E42*F42,2)</f>
        <v>6267.34</v>
      </c>
      <c r="J42" s="53">
        <f t="shared" ref="J42:J46" si="9">TRUNC(E42*G42,2)</f>
        <v>7866.14</v>
      </c>
      <c r="K42" s="55"/>
      <c r="L42" s="55"/>
      <c r="M42" s="55"/>
      <c r="N42" s="55"/>
      <c r="P42" s="57"/>
      <c r="Q42" s="57"/>
    </row>
    <row r="43" spans="1:17" s="56" customFormat="1" ht="24.95" customHeight="1" x14ac:dyDescent="0.2">
      <c r="A43" s="50" t="s">
        <v>204</v>
      </c>
      <c r="B43" s="51">
        <v>804303</v>
      </c>
      <c r="C43" s="52" t="s">
        <v>255</v>
      </c>
      <c r="D43" s="51" t="s">
        <v>147</v>
      </c>
      <c r="E43" s="49">
        <v>12</v>
      </c>
      <c r="F43" s="53">
        <v>2428.44</v>
      </c>
      <c r="G43" s="53">
        <v>3047.94</v>
      </c>
      <c r="H43" s="54"/>
      <c r="I43" s="53">
        <f t="shared" si="8"/>
        <v>29141.279999999999</v>
      </c>
      <c r="J43" s="53">
        <f t="shared" si="9"/>
        <v>36575.279999999999</v>
      </c>
      <c r="K43" s="55"/>
      <c r="L43" s="55"/>
      <c r="M43" s="55"/>
      <c r="N43" s="55"/>
      <c r="P43" s="57"/>
      <c r="Q43" s="57"/>
    </row>
    <row r="44" spans="1:17" s="56" customFormat="1" ht="24.95" customHeight="1" x14ac:dyDescent="0.2">
      <c r="A44" s="50" t="s">
        <v>205</v>
      </c>
      <c r="B44" s="51">
        <v>804337</v>
      </c>
      <c r="C44" s="52" t="s">
        <v>256</v>
      </c>
      <c r="D44" s="51" t="s">
        <v>148</v>
      </c>
      <c r="E44" s="49">
        <v>2</v>
      </c>
      <c r="F44" s="53">
        <v>3783.65</v>
      </c>
      <c r="G44" s="53">
        <v>4748.8599999999997</v>
      </c>
      <c r="H44" s="54"/>
      <c r="I44" s="53">
        <f t="shared" si="8"/>
        <v>7567.3</v>
      </c>
      <c r="J44" s="53">
        <f t="shared" si="9"/>
        <v>9497.7199999999993</v>
      </c>
      <c r="K44" s="55"/>
      <c r="L44" s="55"/>
      <c r="M44" s="55"/>
      <c r="N44" s="55"/>
      <c r="P44" s="57"/>
      <c r="Q44" s="57"/>
    </row>
    <row r="45" spans="1:17" s="56" customFormat="1" ht="24.95" customHeight="1" x14ac:dyDescent="0.2">
      <c r="A45" s="50" t="s">
        <v>206</v>
      </c>
      <c r="B45" s="51">
        <v>705271</v>
      </c>
      <c r="C45" s="52" t="s">
        <v>257</v>
      </c>
      <c r="D45" s="51" t="s">
        <v>147</v>
      </c>
      <c r="E45" s="49">
        <v>14</v>
      </c>
      <c r="F45" s="53">
        <v>5118.1400000000003</v>
      </c>
      <c r="G45" s="53">
        <v>6423.77</v>
      </c>
      <c r="H45" s="54"/>
      <c r="I45" s="53">
        <f t="shared" si="8"/>
        <v>71653.960000000006</v>
      </c>
      <c r="J45" s="53">
        <f t="shared" si="9"/>
        <v>89932.78</v>
      </c>
      <c r="K45" s="55"/>
      <c r="L45" s="55"/>
      <c r="M45" s="55"/>
      <c r="N45" s="55"/>
      <c r="P45" s="57"/>
      <c r="Q45" s="57"/>
    </row>
    <row r="46" spans="1:17" s="56" customFormat="1" ht="24.95" customHeight="1" x14ac:dyDescent="0.2">
      <c r="A46" s="50" t="s">
        <v>207</v>
      </c>
      <c r="B46" s="51">
        <v>705324</v>
      </c>
      <c r="C46" s="52" t="s">
        <v>258</v>
      </c>
      <c r="D46" s="51" t="s">
        <v>148</v>
      </c>
      <c r="E46" s="49">
        <v>2</v>
      </c>
      <c r="F46" s="53">
        <v>21109.39</v>
      </c>
      <c r="G46" s="53">
        <v>26494.39</v>
      </c>
      <c r="H46" s="54"/>
      <c r="I46" s="53">
        <f t="shared" si="8"/>
        <v>42218.78</v>
      </c>
      <c r="J46" s="53">
        <f t="shared" si="9"/>
        <v>52988.78</v>
      </c>
      <c r="K46" s="55"/>
      <c r="L46" s="55"/>
      <c r="M46" s="55"/>
      <c r="N46" s="55"/>
      <c r="P46" s="57"/>
      <c r="Q46" s="57"/>
    </row>
    <row r="47" spans="1:17" ht="24.95" customHeight="1" x14ac:dyDescent="0.2">
      <c r="A47" s="25" t="s">
        <v>208</v>
      </c>
      <c r="B47" s="17" t="s">
        <v>72</v>
      </c>
      <c r="C47" s="43" t="s">
        <v>123</v>
      </c>
      <c r="D47" s="17" t="s">
        <v>148</v>
      </c>
      <c r="E47" s="20">
        <v>1</v>
      </c>
      <c r="F47" s="18">
        <v>294.02999999999997</v>
      </c>
      <c r="G47" s="18">
        <v>369.04</v>
      </c>
      <c r="H47" s="47">
        <v>1</v>
      </c>
      <c r="I47" s="18">
        <f t="shared" si="6"/>
        <v>294.02999999999997</v>
      </c>
      <c r="J47" s="18">
        <f t="shared" si="7"/>
        <v>369.04</v>
      </c>
      <c r="K47" s="1"/>
      <c r="L47" s="1"/>
      <c r="M47" s="1"/>
      <c r="N47" s="1"/>
      <c r="P47" s="10"/>
      <c r="Q47" s="10"/>
    </row>
    <row r="48" spans="1:17" ht="24.95" customHeight="1" x14ac:dyDescent="0.2">
      <c r="A48" s="25" t="s">
        <v>209</v>
      </c>
      <c r="B48" s="17" t="s">
        <v>73</v>
      </c>
      <c r="C48" s="43" t="s">
        <v>124</v>
      </c>
      <c r="D48" s="17" t="s">
        <v>148</v>
      </c>
      <c r="E48" s="20">
        <v>4</v>
      </c>
      <c r="F48" s="18">
        <v>1001.91</v>
      </c>
      <c r="G48" s="18">
        <v>1257.5</v>
      </c>
      <c r="H48" s="47">
        <v>1</v>
      </c>
      <c r="I48" s="18">
        <f t="shared" si="6"/>
        <v>4007.64</v>
      </c>
      <c r="J48" s="18">
        <f t="shared" si="7"/>
        <v>5030</v>
      </c>
      <c r="K48" s="1"/>
      <c r="L48" s="1"/>
      <c r="M48" s="1"/>
      <c r="N48" s="1"/>
      <c r="P48" s="10"/>
      <c r="Q48" s="10"/>
    </row>
    <row r="49" spans="1:17" ht="24.95" customHeight="1" x14ac:dyDescent="0.2">
      <c r="A49" s="25" t="s">
        <v>210</v>
      </c>
      <c r="B49" s="17" t="s">
        <v>74</v>
      </c>
      <c r="C49" s="43" t="s">
        <v>125</v>
      </c>
      <c r="D49" s="17" t="s">
        <v>148</v>
      </c>
      <c r="E49" s="20">
        <v>1</v>
      </c>
      <c r="F49" s="18">
        <v>1496.7</v>
      </c>
      <c r="G49" s="18">
        <v>1878.5</v>
      </c>
      <c r="H49" s="47">
        <v>1</v>
      </c>
      <c r="I49" s="18">
        <f t="shared" si="6"/>
        <v>1496.7</v>
      </c>
      <c r="J49" s="18">
        <f t="shared" si="7"/>
        <v>1878.5</v>
      </c>
      <c r="K49" s="1"/>
      <c r="L49" s="1"/>
      <c r="M49" s="1"/>
      <c r="N49" s="1"/>
      <c r="P49" s="10"/>
      <c r="Q49" s="10"/>
    </row>
    <row r="50" spans="1:17" ht="24.95" customHeight="1" x14ac:dyDescent="0.2">
      <c r="A50" s="25" t="s">
        <v>211</v>
      </c>
      <c r="B50" s="17" t="s">
        <v>75</v>
      </c>
      <c r="C50" s="43" t="s">
        <v>126</v>
      </c>
      <c r="D50" s="17" t="s">
        <v>148</v>
      </c>
      <c r="E50" s="20">
        <v>4</v>
      </c>
      <c r="F50" s="18">
        <v>2689.75</v>
      </c>
      <c r="G50" s="18">
        <v>3375.91</v>
      </c>
      <c r="H50" s="47">
        <v>1</v>
      </c>
      <c r="I50" s="18">
        <f t="shared" si="6"/>
        <v>10759</v>
      </c>
      <c r="J50" s="18">
        <f t="shared" si="7"/>
        <v>13503.64</v>
      </c>
      <c r="K50" s="1"/>
      <c r="L50" s="1"/>
      <c r="M50" s="1"/>
      <c r="N50" s="1"/>
      <c r="P50" s="10"/>
      <c r="Q50" s="10"/>
    </row>
    <row r="51" spans="1:17" ht="24.95" customHeight="1" x14ac:dyDescent="0.2">
      <c r="A51" s="25" t="s">
        <v>212</v>
      </c>
      <c r="B51" s="17" t="s">
        <v>76</v>
      </c>
      <c r="C51" s="43" t="s">
        <v>127</v>
      </c>
      <c r="D51" s="17" t="s">
        <v>148</v>
      </c>
      <c r="E51" s="20">
        <v>8</v>
      </c>
      <c r="F51" s="18">
        <v>3382.82</v>
      </c>
      <c r="G51" s="18">
        <v>4245.78</v>
      </c>
      <c r="H51" s="47">
        <v>1</v>
      </c>
      <c r="I51" s="18">
        <f t="shared" si="6"/>
        <v>27062.560000000001</v>
      </c>
      <c r="J51" s="18">
        <f t="shared" si="7"/>
        <v>33966.239999999998</v>
      </c>
      <c r="K51" s="1"/>
      <c r="L51" s="1"/>
      <c r="M51" s="1"/>
      <c r="N51" s="1"/>
      <c r="P51" s="10"/>
      <c r="Q51" s="10"/>
    </row>
    <row r="52" spans="1:17" ht="24.95" customHeight="1" x14ac:dyDescent="0.2">
      <c r="A52" s="25" t="s">
        <v>213</v>
      </c>
      <c r="B52" s="17" t="s">
        <v>77</v>
      </c>
      <c r="C52" s="43" t="s">
        <v>128</v>
      </c>
      <c r="D52" s="17" t="s">
        <v>148</v>
      </c>
      <c r="E52" s="20">
        <v>2</v>
      </c>
      <c r="F52" s="18">
        <v>3964.32</v>
      </c>
      <c r="G52" s="18">
        <v>4975.62</v>
      </c>
      <c r="H52" s="47">
        <v>1</v>
      </c>
      <c r="I52" s="18">
        <f t="shared" si="6"/>
        <v>7928.64</v>
      </c>
      <c r="J52" s="18">
        <f t="shared" si="7"/>
        <v>9951.24</v>
      </c>
      <c r="K52" s="1"/>
      <c r="L52" s="1"/>
      <c r="M52" s="1"/>
      <c r="N52" s="1"/>
      <c r="P52" s="10"/>
      <c r="Q52" s="10"/>
    </row>
    <row r="53" spans="1:17" ht="24.95" customHeight="1" x14ac:dyDescent="0.2">
      <c r="A53" s="25" t="s">
        <v>214</v>
      </c>
      <c r="B53" s="17" t="s">
        <v>78</v>
      </c>
      <c r="C53" s="43" t="s">
        <v>129</v>
      </c>
      <c r="D53" s="17" t="s">
        <v>148</v>
      </c>
      <c r="E53" s="20">
        <v>2</v>
      </c>
      <c r="F53" s="18">
        <v>7406.7</v>
      </c>
      <c r="G53" s="18">
        <v>9296.14</v>
      </c>
      <c r="H53" s="47">
        <v>1</v>
      </c>
      <c r="I53" s="18">
        <f t="shared" si="6"/>
        <v>14813.4</v>
      </c>
      <c r="J53" s="18">
        <f t="shared" si="7"/>
        <v>18592.28</v>
      </c>
      <c r="K53" s="1"/>
      <c r="L53" s="1"/>
      <c r="M53" s="1"/>
      <c r="N53" s="1"/>
      <c r="P53" s="10"/>
      <c r="Q53" s="10"/>
    </row>
    <row r="54" spans="1:17" ht="24.95" customHeight="1" x14ac:dyDescent="0.2">
      <c r="A54" s="25" t="s">
        <v>215</v>
      </c>
      <c r="B54" s="17" t="s">
        <v>79</v>
      </c>
      <c r="C54" s="43" t="s">
        <v>130</v>
      </c>
      <c r="D54" s="17" t="s">
        <v>10</v>
      </c>
      <c r="E54" s="20">
        <v>111</v>
      </c>
      <c r="F54" s="18">
        <v>63.21</v>
      </c>
      <c r="G54" s="18">
        <v>79.33</v>
      </c>
      <c r="H54" s="47">
        <v>1</v>
      </c>
      <c r="I54" s="18">
        <f t="shared" si="6"/>
        <v>7016.31</v>
      </c>
      <c r="J54" s="18">
        <f t="shared" si="7"/>
        <v>8805.6299999999992</v>
      </c>
      <c r="K54" s="1"/>
      <c r="L54" s="1"/>
      <c r="M54" s="1"/>
      <c r="N54" s="1"/>
      <c r="P54" s="10"/>
      <c r="Q54" s="10"/>
    </row>
    <row r="55" spans="1:17" ht="24.95" customHeight="1" x14ac:dyDescent="0.2">
      <c r="A55" s="25" t="s">
        <v>216</v>
      </c>
      <c r="B55" s="17" t="s">
        <v>80</v>
      </c>
      <c r="C55" s="43" t="s">
        <v>131</v>
      </c>
      <c r="D55" s="17" t="s">
        <v>10</v>
      </c>
      <c r="E55" s="20">
        <v>2598</v>
      </c>
      <c r="F55" s="18">
        <v>4.7300000000000004</v>
      </c>
      <c r="G55" s="18">
        <v>5.94</v>
      </c>
      <c r="H55" s="47">
        <v>1</v>
      </c>
      <c r="I55" s="18">
        <f t="shared" si="6"/>
        <v>12288.54</v>
      </c>
      <c r="J55" s="18">
        <f t="shared" si="7"/>
        <v>15432.12</v>
      </c>
      <c r="K55" s="1"/>
      <c r="L55" s="1"/>
      <c r="M55" s="1"/>
      <c r="N55" s="1"/>
      <c r="P55" s="10"/>
      <c r="Q55" s="10"/>
    </row>
    <row r="56" spans="1:17" ht="24.95" customHeight="1" x14ac:dyDescent="0.2">
      <c r="A56" s="25" t="s">
        <v>217</v>
      </c>
      <c r="B56" s="17" t="s">
        <v>81</v>
      </c>
      <c r="C56" s="43" t="s">
        <v>132</v>
      </c>
      <c r="D56" s="17" t="s">
        <v>10</v>
      </c>
      <c r="E56" s="20">
        <v>555</v>
      </c>
      <c r="F56" s="18">
        <v>5.76</v>
      </c>
      <c r="G56" s="18">
        <v>7.23</v>
      </c>
      <c r="H56" s="47">
        <v>1</v>
      </c>
      <c r="I56" s="18">
        <f t="shared" si="6"/>
        <v>3196.8</v>
      </c>
      <c r="J56" s="18">
        <f t="shared" si="7"/>
        <v>4012.65</v>
      </c>
      <c r="K56" s="1"/>
      <c r="L56" s="1"/>
      <c r="M56" s="1"/>
      <c r="N56" s="1"/>
      <c r="P56" s="10"/>
      <c r="Q56" s="10"/>
    </row>
    <row r="57" spans="1:17" ht="24.95" customHeight="1" x14ac:dyDescent="0.2">
      <c r="A57" s="25" t="s">
        <v>218</v>
      </c>
      <c r="B57" s="17" t="s">
        <v>82</v>
      </c>
      <c r="C57" s="43" t="s">
        <v>133</v>
      </c>
      <c r="D57" s="17" t="s">
        <v>10</v>
      </c>
      <c r="E57" s="20">
        <v>325</v>
      </c>
      <c r="F57" s="18">
        <v>176.07</v>
      </c>
      <c r="G57" s="18">
        <v>220.98</v>
      </c>
      <c r="H57" s="47">
        <v>1</v>
      </c>
      <c r="I57" s="18">
        <f t="shared" si="6"/>
        <v>57222.75</v>
      </c>
      <c r="J57" s="18">
        <f t="shared" si="7"/>
        <v>71818.5</v>
      </c>
      <c r="K57" s="1"/>
      <c r="L57" s="1"/>
      <c r="M57" s="1"/>
      <c r="N57" s="1"/>
      <c r="P57" s="10"/>
      <c r="Q57" s="10"/>
    </row>
    <row r="58" spans="1:17" ht="24.95" customHeight="1" x14ac:dyDescent="0.2">
      <c r="A58" s="25" t="s">
        <v>219</v>
      </c>
      <c r="B58" s="17" t="s">
        <v>83</v>
      </c>
      <c r="C58" s="43" t="s">
        <v>134</v>
      </c>
      <c r="D58" s="17" t="s">
        <v>10</v>
      </c>
      <c r="E58" s="20">
        <v>1442</v>
      </c>
      <c r="F58" s="18">
        <v>14.37</v>
      </c>
      <c r="G58" s="18">
        <v>18.04</v>
      </c>
      <c r="H58" s="47">
        <v>1</v>
      </c>
      <c r="I58" s="18">
        <f t="shared" si="6"/>
        <v>20721.54</v>
      </c>
      <c r="J58" s="18">
        <f t="shared" si="7"/>
        <v>26013.68</v>
      </c>
      <c r="K58" s="1"/>
      <c r="L58" s="1"/>
      <c r="M58" s="1"/>
      <c r="N58" s="1"/>
      <c r="P58" s="10"/>
      <c r="Q58" s="10"/>
    </row>
    <row r="59" spans="1:17" ht="24.95" customHeight="1" x14ac:dyDescent="0.2">
      <c r="A59" s="25" t="s">
        <v>220</v>
      </c>
      <c r="B59" s="17" t="s">
        <v>84</v>
      </c>
      <c r="C59" s="43" t="s">
        <v>135</v>
      </c>
      <c r="D59" s="17" t="s">
        <v>147</v>
      </c>
      <c r="E59" s="20">
        <v>133</v>
      </c>
      <c r="F59" s="18">
        <v>7.05</v>
      </c>
      <c r="G59" s="18">
        <v>8.84</v>
      </c>
      <c r="H59" s="47">
        <v>1</v>
      </c>
      <c r="I59" s="18">
        <f t="shared" si="6"/>
        <v>937.65</v>
      </c>
      <c r="J59" s="18">
        <f t="shared" si="7"/>
        <v>1175.72</v>
      </c>
      <c r="K59" s="1"/>
      <c r="L59" s="1"/>
      <c r="M59" s="1"/>
      <c r="N59" s="1"/>
      <c r="P59" s="10"/>
      <c r="Q59" s="10"/>
    </row>
    <row r="60" spans="1:17" ht="24.95" customHeight="1" x14ac:dyDescent="0.2">
      <c r="A60" s="25" t="s">
        <v>221</v>
      </c>
      <c r="B60" s="17" t="s">
        <v>85</v>
      </c>
      <c r="C60" s="43" t="s">
        <v>136</v>
      </c>
      <c r="D60" s="17" t="s">
        <v>147</v>
      </c>
      <c r="E60" s="20">
        <v>15</v>
      </c>
      <c r="F60" s="18">
        <v>7.99</v>
      </c>
      <c r="G60" s="18">
        <v>10.029999999999999</v>
      </c>
      <c r="H60" s="47">
        <v>1</v>
      </c>
      <c r="I60" s="18">
        <f t="shared" si="6"/>
        <v>119.85</v>
      </c>
      <c r="J60" s="18">
        <f t="shared" si="7"/>
        <v>150.44999999999999</v>
      </c>
      <c r="K60" s="1"/>
      <c r="L60" s="1"/>
      <c r="M60" s="1"/>
      <c r="N60" s="1"/>
      <c r="P60" s="10"/>
      <c r="Q60" s="10"/>
    </row>
    <row r="61" spans="1:17" ht="24.95" customHeight="1" x14ac:dyDescent="0.2">
      <c r="A61" s="25" t="s">
        <v>222</v>
      </c>
      <c r="B61" s="17" t="s">
        <v>86</v>
      </c>
      <c r="C61" s="43" t="s">
        <v>137</v>
      </c>
      <c r="D61" s="17" t="s">
        <v>147</v>
      </c>
      <c r="E61" s="20">
        <v>1485</v>
      </c>
      <c r="F61" s="18">
        <v>40.11</v>
      </c>
      <c r="G61" s="18">
        <v>50.34</v>
      </c>
      <c r="H61" s="47">
        <v>1</v>
      </c>
      <c r="I61" s="18">
        <f t="shared" si="6"/>
        <v>59563.35</v>
      </c>
      <c r="J61" s="18">
        <f t="shared" si="7"/>
        <v>74754.899999999994</v>
      </c>
      <c r="K61" s="1"/>
      <c r="L61" s="1"/>
      <c r="M61" s="1"/>
      <c r="N61" s="1"/>
      <c r="P61" s="10"/>
      <c r="Q61" s="10"/>
    </row>
    <row r="62" spans="1:17" ht="24.95" customHeight="1" x14ac:dyDescent="0.2">
      <c r="A62" s="25" t="s">
        <v>223</v>
      </c>
      <c r="B62" s="17" t="s">
        <v>87</v>
      </c>
      <c r="C62" s="43" t="s">
        <v>138</v>
      </c>
      <c r="D62" s="17" t="s">
        <v>147</v>
      </c>
      <c r="E62" s="20">
        <v>280</v>
      </c>
      <c r="F62" s="18">
        <v>40.11</v>
      </c>
      <c r="G62" s="18">
        <v>50.34</v>
      </c>
      <c r="H62" s="47">
        <v>1</v>
      </c>
      <c r="I62" s="18">
        <f t="shared" si="6"/>
        <v>11230.8</v>
      </c>
      <c r="J62" s="18">
        <f t="shared" si="7"/>
        <v>14095.2</v>
      </c>
      <c r="K62" s="1"/>
      <c r="L62" s="1"/>
      <c r="M62" s="1"/>
      <c r="N62" s="1"/>
      <c r="P62" s="10"/>
      <c r="Q62" s="10"/>
    </row>
    <row r="63" spans="1:17" ht="24.95" customHeight="1" x14ac:dyDescent="0.2">
      <c r="A63" s="25" t="s">
        <v>224</v>
      </c>
      <c r="B63" s="17" t="s">
        <v>88</v>
      </c>
      <c r="C63" s="43" t="s">
        <v>139</v>
      </c>
      <c r="D63" s="17" t="s">
        <v>147</v>
      </c>
      <c r="E63" s="20">
        <v>3285</v>
      </c>
      <c r="F63" s="18">
        <v>41.37</v>
      </c>
      <c r="G63" s="18">
        <v>51.93</v>
      </c>
      <c r="H63" s="47">
        <v>1</v>
      </c>
      <c r="I63" s="18">
        <f t="shared" si="6"/>
        <v>135900.45000000001</v>
      </c>
      <c r="J63" s="18">
        <f t="shared" si="7"/>
        <v>170590.05</v>
      </c>
      <c r="K63" s="1"/>
      <c r="L63" s="1"/>
      <c r="M63" s="1"/>
      <c r="N63" s="1"/>
      <c r="P63" s="10"/>
      <c r="Q63" s="10"/>
    </row>
    <row r="64" spans="1:17" ht="24.95" customHeight="1" x14ac:dyDescent="0.2">
      <c r="A64" s="25" t="s">
        <v>225</v>
      </c>
      <c r="B64" s="17" t="s">
        <v>89</v>
      </c>
      <c r="C64" s="43" t="s">
        <v>140</v>
      </c>
      <c r="D64" s="17" t="s">
        <v>147</v>
      </c>
      <c r="E64" s="20">
        <v>187</v>
      </c>
      <c r="F64" s="18">
        <v>197.69</v>
      </c>
      <c r="G64" s="18">
        <v>248.12</v>
      </c>
      <c r="H64" s="47">
        <v>1</v>
      </c>
      <c r="I64" s="18">
        <f t="shared" si="6"/>
        <v>36968.03</v>
      </c>
      <c r="J64" s="18">
        <f t="shared" si="7"/>
        <v>46398.44</v>
      </c>
      <c r="K64" s="1"/>
      <c r="L64" s="1"/>
      <c r="M64" s="1"/>
      <c r="N64" s="1"/>
      <c r="P64" s="10"/>
      <c r="Q64" s="10"/>
    </row>
    <row r="65" spans="1:17" ht="24.95" customHeight="1" x14ac:dyDescent="0.2">
      <c r="A65" s="25" t="s">
        <v>259</v>
      </c>
      <c r="B65" s="17" t="s">
        <v>90</v>
      </c>
      <c r="C65" s="43" t="s">
        <v>141</v>
      </c>
      <c r="D65" s="17" t="s">
        <v>147</v>
      </c>
      <c r="E65" s="20">
        <v>580</v>
      </c>
      <c r="F65" s="18">
        <v>21.05</v>
      </c>
      <c r="G65" s="18">
        <v>26.42</v>
      </c>
      <c r="H65" s="47">
        <v>1</v>
      </c>
      <c r="I65" s="18">
        <f t="shared" si="6"/>
        <v>12209</v>
      </c>
      <c r="J65" s="18">
        <f t="shared" si="7"/>
        <v>15323.6</v>
      </c>
      <c r="K65" s="1"/>
      <c r="L65" s="1"/>
      <c r="M65" s="1"/>
      <c r="N65" s="1"/>
      <c r="P65" s="10"/>
      <c r="Q65" s="10"/>
    </row>
    <row r="66" spans="1:17" ht="24.95" customHeight="1" x14ac:dyDescent="0.2">
      <c r="A66" s="25" t="s">
        <v>260</v>
      </c>
      <c r="B66" s="17" t="s">
        <v>91</v>
      </c>
      <c r="C66" s="43" t="s">
        <v>142</v>
      </c>
      <c r="D66" s="17" t="s">
        <v>147</v>
      </c>
      <c r="E66" s="20">
        <v>9</v>
      </c>
      <c r="F66" s="18">
        <v>130.22</v>
      </c>
      <c r="G66" s="18">
        <v>163.44</v>
      </c>
      <c r="H66" s="47">
        <v>1</v>
      </c>
      <c r="I66" s="18">
        <f t="shared" si="6"/>
        <v>1171.98</v>
      </c>
      <c r="J66" s="18">
        <f t="shared" si="7"/>
        <v>1470.96</v>
      </c>
      <c r="K66" s="1"/>
      <c r="L66" s="1"/>
      <c r="M66" s="1"/>
      <c r="N66" s="1"/>
      <c r="P66" s="10"/>
      <c r="Q66" s="10"/>
    </row>
    <row r="67" spans="1:17" ht="24.95" customHeight="1" x14ac:dyDescent="0.2">
      <c r="A67" s="25" t="s">
        <v>261</v>
      </c>
      <c r="B67" s="17" t="s">
        <v>92</v>
      </c>
      <c r="C67" s="43" t="s">
        <v>143</v>
      </c>
      <c r="D67" s="17" t="s">
        <v>148</v>
      </c>
      <c r="E67" s="20">
        <v>4</v>
      </c>
      <c r="F67" s="18">
        <v>443.09</v>
      </c>
      <c r="G67" s="18">
        <v>556.13</v>
      </c>
      <c r="H67" s="47">
        <v>1</v>
      </c>
      <c r="I67" s="18">
        <f t="shared" si="6"/>
        <v>1772.36</v>
      </c>
      <c r="J67" s="18">
        <f t="shared" si="7"/>
        <v>2224.52</v>
      </c>
      <c r="K67" s="1"/>
      <c r="L67" s="1"/>
      <c r="M67" s="1"/>
      <c r="N67" s="1"/>
      <c r="P67" s="10"/>
      <c r="Q67" s="10"/>
    </row>
    <row r="68" spans="1:17" ht="24.95" customHeight="1" x14ac:dyDescent="0.2">
      <c r="A68" s="25" t="s">
        <v>262</v>
      </c>
      <c r="B68" s="17" t="s">
        <v>93</v>
      </c>
      <c r="C68" s="43" t="s">
        <v>144</v>
      </c>
      <c r="D68" s="17" t="s">
        <v>148</v>
      </c>
      <c r="E68" s="20">
        <v>1</v>
      </c>
      <c r="F68" s="18">
        <v>3223.81</v>
      </c>
      <c r="G68" s="18">
        <v>4046.2</v>
      </c>
      <c r="H68" s="47">
        <v>1</v>
      </c>
      <c r="I68" s="18">
        <f t="shared" si="6"/>
        <v>3223.81</v>
      </c>
      <c r="J68" s="18">
        <f t="shared" si="7"/>
        <v>4046.2</v>
      </c>
      <c r="K68" s="1"/>
      <c r="L68" s="1"/>
      <c r="M68" s="1"/>
      <c r="N68" s="1"/>
      <c r="P68" s="10"/>
      <c r="Q68" s="10"/>
    </row>
    <row r="69" spans="1:17" ht="24.95" customHeight="1" x14ac:dyDescent="0.2">
      <c r="A69" s="25" t="s">
        <v>263</v>
      </c>
      <c r="B69" s="17" t="s">
        <v>94</v>
      </c>
      <c r="C69" s="43" t="s">
        <v>145</v>
      </c>
      <c r="D69" s="17" t="s">
        <v>10</v>
      </c>
      <c r="E69" s="20">
        <v>20</v>
      </c>
      <c r="F69" s="18">
        <v>98.21</v>
      </c>
      <c r="G69" s="18">
        <v>123.26</v>
      </c>
      <c r="H69" s="47">
        <v>1</v>
      </c>
      <c r="I69" s="18">
        <f t="shared" si="6"/>
        <v>1964.2</v>
      </c>
      <c r="J69" s="18">
        <f t="shared" si="7"/>
        <v>2465.1999999999998</v>
      </c>
      <c r="K69" s="1"/>
      <c r="L69" s="1"/>
      <c r="M69" s="1"/>
      <c r="N69" s="1"/>
      <c r="P69" s="10"/>
      <c r="Q69" s="10"/>
    </row>
    <row r="70" spans="1:17" ht="24.95" customHeight="1" x14ac:dyDescent="0.2">
      <c r="A70" s="25" t="s">
        <v>264</v>
      </c>
      <c r="B70" s="17" t="s">
        <v>95</v>
      </c>
      <c r="C70" s="43" t="s">
        <v>146</v>
      </c>
      <c r="D70" s="17" t="s">
        <v>147</v>
      </c>
      <c r="E70" s="20">
        <v>2655</v>
      </c>
      <c r="F70" s="18">
        <v>55.42</v>
      </c>
      <c r="G70" s="18">
        <v>69.56</v>
      </c>
      <c r="H70" s="47">
        <v>1</v>
      </c>
      <c r="I70" s="18">
        <f t="shared" si="6"/>
        <v>147140.1</v>
      </c>
      <c r="J70" s="18">
        <f t="shared" si="7"/>
        <v>184681.8</v>
      </c>
      <c r="K70" s="1"/>
      <c r="L70" s="1"/>
      <c r="M70" s="1"/>
      <c r="N70" s="1"/>
      <c r="P70" s="10"/>
      <c r="Q70" s="10"/>
    </row>
    <row r="71" spans="1:17" ht="24.95" customHeight="1" x14ac:dyDescent="0.2">
      <c r="A71" s="21" t="s">
        <v>226</v>
      </c>
      <c r="B71" s="17"/>
      <c r="C71" s="4" t="s">
        <v>17</v>
      </c>
      <c r="D71" s="5"/>
      <c r="E71" s="19"/>
      <c r="F71" s="18" t="s">
        <v>168</v>
      </c>
      <c r="G71" s="18" t="s">
        <v>168</v>
      </c>
      <c r="H71" s="18">
        <v>1</v>
      </c>
      <c r="I71" s="16">
        <f>SUBTOTAL(9,I72:I77)</f>
        <v>124202.36</v>
      </c>
      <c r="J71" s="16">
        <f>SUBTOTAL(9,J72:J77)</f>
        <v>155871.69</v>
      </c>
      <c r="K71" s="1"/>
      <c r="L71" s="1"/>
      <c r="M71" s="1"/>
      <c r="N71" s="1"/>
      <c r="P71" s="10"/>
      <c r="Q71" s="10"/>
    </row>
    <row r="72" spans="1:17" ht="24.95" customHeight="1" x14ac:dyDescent="0.2">
      <c r="A72" s="17" t="s">
        <v>227</v>
      </c>
      <c r="B72" s="17" t="s">
        <v>96</v>
      </c>
      <c r="C72" s="43" t="s">
        <v>149</v>
      </c>
      <c r="D72" s="17" t="s">
        <v>147</v>
      </c>
      <c r="E72" s="20">
        <v>530</v>
      </c>
      <c r="F72" s="18">
        <v>0.64</v>
      </c>
      <c r="G72" s="18">
        <v>0.8</v>
      </c>
      <c r="H72" s="47">
        <v>1</v>
      </c>
      <c r="I72" s="18">
        <f t="shared" ref="I72:I77" si="10">TRUNC(E72*F72*H72,2)</f>
        <v>339.2</v>
      </c>
      <c r="J72" s="18">
        <f t="shared" ref="J72:J77" si="11">TRUNC(E72*G72*H72,2)</f>
        <v>424</v>
      </c>
      <c r="K72" s="1"/>
      <c r="L72" s="1"/>
      <c r="M72" s="1"/>
      <c r="N72" s="1"/>
      <c r="P72" s="10"/>
      <c r="Q72" s="10"/>
    </row>
    <row r="73" spans="1:17" ht="24.95" customHeight="1" x14ac:dyDescent="0.2">
      <c r="A73" s="17" t="s">
        <v>228</v>
      </c>
      <c r="B73" s="17" t="s">
        <v>97</v>
      </c>
      <c r="C73" s="43" t="s">
        <v>150</v>
      </c>
      <c r="D73" s="17" t="s">
        <v>147</v>
      </c>
      <c r="E73" s="20">
        <v>3800</v>
      </c>
      <c r="F73" s="18">
        <v>27.73</v>
      </c>
      <c r="G73" s="18">
        <v>34.799999999999997</v>
      </c>
      <c r="H73" s="47">
        <v>1</v>
      </c>
      <c r="I73" s="18">
        <f t="shared" si="10"/>
        <v>105374</v>
      </c>
      <c r="J73" s="18">
        <f t="shared" si="11"/>
        <v>132240</v>
      </c>
      <c r="K73" s="1"/>
      <c r="L73" s="1"/>
      <c r="M73" s="1"/>
      <c r="N73" s="1"/>
      <c r="P73" s="10"/>
      <c r="Q73" s="10"/>
    </row>
    <row r="74" spans="1:17" ht="24.95" customHeight="1" x14ac:dyDescent="0.2">
      <c r="A74" s="17" t="s">
        <v>229</v>
      </c>
      <c r="B74" s="17" t="s">
        <v>98</v>
      </c>
      <c r="C74" s="43" t="s">
        <v>151</v>
      </c>
      <c r="D74" s="17" t="s">
        <v>148</v>
      </c>
      <c r="E74" s="20">
        <v>2</v>
      </c>
      <c r="F74" s="18">
        <v>860.23</v>
      </c>
      <c r="G74" s="18">
        <v>1079.67</v>
      </c>
      <c r="H74" s="47">
        <v>1</v>
      </c>
      <c r="I74" s="18">
        <f t="shared" si="10"/>
        <v>1720.46</v>
      </c>
      <c r="J74" s="18">
        <f t="shared" si="11"/>
        <v>2159.34</v>
      </c>
      <c r="K74" s="1"/>
      <c r="L74" s="1"/>
      <c r="M74" s="1"/>
      <c r="N74" s="1"/>
      <c r="P74" s="10"/>
      <c r="Q74" s="10"/>
    </row>
    <row r="75" spans="1:17" ht="24.95" customHeight="1" x14ac:dyDescent="0.2">
      <c r="A75" s="17" t="s">
        <v>230</v>
      </c>
      <c r="B75" s="17" t="s">
        <v>99</v>
      </c>
      <c r="C75" s="43" t="s">
        <v>152</v>
      </c>
      <c r="D75" s="17" t="s">
        <v>148</v>
      </c>
      <c r="E75" s="20">
        <v>4</v>
      </c>
      <c r="F75" s="18">
        <v>3382.57</v>
      </c>
      <c r="G75" s="18">
        <v>4245.47</v>
      </c>
      <c r="H75" s="47">
        <v>1</v>
      </c>
      <c r="I75" s="18">
        <f t="shared" si="10"/>
        <v>13530.28</v>
      </c>
      <c r="J75" s="18">
        <f t="shared" si="11"/>
        <v>16981.88</v>
      </c>
      <c r="K75" s="1"/>
      <c r="L75" s="1"/>
      <c r="M75" s="1"/>
      <c r="N75" s="1"/>
      <c r="P75" s="10"/>
      <c r="Q75" s="10"/>
    </row>
    <row r="76" spans="1:17" ht="24.95" customHeight="1" x14ac:dyDescent="0.2">
      <c r="A76" s="17" t="s">
        <v>231</v>
      </c>
      <c r="B76" s="17" t="s">
        <v>100</v>
      </c>
      <c r="C76" s="43" t="s">
        <v>153</v>
      </c>
      <c r="D76" s="17" t="s">
        <v>147</v>
      </c>
      <c r="E76" s="20">
        <v>775</v>
      </c>
      <c r="F76" s="18">
        <v>2.46</v>
      </c>
      <c r="G76" s="18">
        <v>3.09</v>
      </c>
      <c r="H76" s="47">
        <v>1</v>
      </c>
      <c r="I76" s="18">
        <f t="shared" si="10"/>
        <v>1906.5</v>
      </c>
      <c r="J76" s="18">
        <f t="shared" si="11"/>
        <v>2394.75</v>
      </c>
      <c r="K76" s="1"/>
      <c r="L76" s="1"/>
      <c r="M76" s="1"/>
      <c r="N76" s="1"/>
      <c r="P76" s="10"/>
      <c r="Q76" s="10"/>
    </row>
    <row r="77" spans="1:17" ht="24.95" customHeight="1" x14ac:dyDescent="0.2">
      <c r="A77" s="17" t="s">
        <v>232</v>
      </c>
      <c r="B77" s="17" t="s">
        <v>101</v>
      </c>
      <c r="C77" s="43" t="s">
        <v>154</v>
      </c>
      <c r="D77" s="17" t="s">
        <v>10</v>
      </c>
      <c r="E77" s="20">
        <v>4</v>
      </c>
      <c r="F77" s="18">
        <v>332.98</v>
      </c>
      <c r="G77" s="18">
        <v>417.93</v>
      </c>
      <c r="H77" s="47">
        <v>1</v>
      </c>
      <c r="I77" s="18">
        <f t="shared" si="10"/>
        <v>1331.92</v>
      </c>
      <c r="J77" s="18">
        <f t="shared" si="11"/>
        <v>1671.72</v>
      </c>
      <c r="K77" s="1"/>
      <c r="L77" s="1"/>
      <c r="M77" s="1"/>
      <c r="N77" s="1"/>
      <c r="P77" s="10"/>
      <c r="Q77" s="10"/>
    </row>
    <row r="78" spans="1:17" ht="24.95" customHeight="1" x14ac:dyDescent="0.2">
      <c r="A78" s="21" t="s">
        <v>233</v>
      </c>
      <c r="B78" s="17"/>
      <c r="C78" s="4" t="s">
        <v>35</v>
      </c>
      <c r="D78" s="5"/>
      <c r="E78" s="20" t="s">
        <v>168</v>
      </c>
      <c r="F78" s="18" t="s">
        <v>168</v>
      </c>
      <c r="G78" s="18" t="s">
        <v>168</v>
      </c>
      <c r="H78" s="18">
        <v>1</v>
      </c>
      <c r="I78" s="16">
        <f>SUBTOTAL(9,I79:I80)</f>
        <v>44372.6</v>
      </c>
      <c r="J78" s="16">
        <f>SUBTOTAL(9,J79:J80)</f>
        <v>55688.200000000004</v>
      </c>
      <c r="K78" s="1"/>
      <c r="L78" s="1"/>
      <c r="M78" s="1"/>
      <c r="N78" s="1"/>
      <c r="P78" s="10"/>
      <c r="Q78" s="10"/>
    </row>
    <row r="79" spans="1:17" ht="24.95" customHeight="1" x14ac:dyDescent="0.2">
      <c r="A79" s="17" t="s">
        <v>234</v>
      </c>
      <c r="B79" s="17" t="s">
        <v>102</v>
      </c>
      <c r="C79" s="43" t="s">
        <v>155</v>
      </c>
      <c r="D79" s="17" t="s">
        <v>9</v>
      </c>
      <c r="E79" s="20">
        <v>14270</v>
      </c>
      <c r="F79" s="18">
        <v>2.98</v>
      </c>
      <c r="G79" s="18">
        <v>3.74</v>
      </c>
      <c r="H79" s="47">
        <v>1</v>
      </c>
      <c r="I79" s="18">
        <f t="shared" ref="I79:I80" si="12">TRUNC(E79*F79*H79,2)</f>
        <v>42524.6</v>
      </c>
      <c r="J79" s="18">
        <f t="shared" ref="J79:J80" si="13">TRUNC(E79*G79*H79,2)</f>
        <v>53369.8</v>
      </c>
      <c r="K79" s="1"/>
      <c r="L79" s="1"/>
      <c r="M79" s="1"/>
      <c r="N79" s="1"/>
      <c r="P79" s="10"/>
      <c r="Q79" s="10"/>
    </row>
    <row r="80" spans="1:17" ht="24.95" customHeight="1" x14ac:dyDescent="0.2">
      <c r="A80" s="17" t="s">
        <v>235</v>
      </c>
      <c r="B80" s="17" t="s">
        <v>103</v>
      </c>
      <c r="C80" s="43" t="s">
        <v>156</v>
      </c>
      <c r="D80" s="17" t="s">
        <v>147</v>
      </c>
      <c r="E80" s="20">
        <v>240</v>
      </c>
      <c r="F80" s="18">
        <v>7.7</v>
      </c>
      <c r="G80" s="18">
        <v>9.66</v>
      </c>
      <c r="H80" s="47">
        <v>1</v>
      </c>
      <c r="I80" s="18">
        <f t="shared" si="12"/>
        <v>1848</v>
      </c>
      <c r="J80" s="18">
        <f t="shared" si="13"/>
        <v>2318.4</v>
      </c>
      <c r="K80" s="1"/>
      <c r="L80" s="1"/>
      <c r="M80" s="1"/>
      <c r="N80" s="1"/>
      <c r="P80" s="10"/>
      <c r="Q80" s="10"/>
    </row>
    <row r="81" spans="1:17" ht="24.95" customHeight="1" x14ac:dyDescent="0.2">
      <c r="A81" s="21" t="s">
        <v>236</v>
      </c>
      <c r="B81" s="17"/>
      <c r="C81" s="4" t="s">
        <v>16</v>
      </c>
      <c r="D81" s="5"/>
      <c r="E81" s="20" t="s">
        <v>168</v>
      </c>
      <c r="F81" s="18" t="s">
        <v>168</v>
      </c>
      <c r="G81" s="18" t="s">
        <v>168</v>
      </c>
      <c r="H81" s="18">
        <v>1</v>
      </c>
      <c r="I81" s="16">
        <f>SUBTOTAL(9,I82:I92)</f>
        <v>54595.959999999992</v>
      </c>
      <c r="J81" s="16">
        <f>SUBTOTAL(9,J82:J92)</f>
        <v>68525.12999999999</v>
      </c>
      <c r="K81" s="1"/>
      <c r="L81" s="1"/>
      <c r="M81" s="1"/>
      <c r="N81" s="1"/>
      <c r="P81" s="10"/>
      <c r="Q81" s="10"/>
    </row>
    <row r="82" spans="1:17" ht="24.95" customHeight="1" x14ac:dyDescent="0.2">
      <c r="A82" s="17" t="s">
        <v>237</v>
      </c>
      <c r="B82" s="17" t="s">
        <v>104</v>
      </c>
      <c r="C82" s="43" t="s">
        <v>157</v>
      </c>
      <c r="D82" s="17" t="s">
        <v>9</v>
      </c>
      <c r="E82" s="20">
        <v>1140</v>
      </c>
      <c r="F82" s="18">
        <v>20.77</v>
      </c>
      <c r="G82" s="18">
        <v>26.07</v>
      </c>
      <c r="H82" s="47">
        <v>1</v>
      </c>
      <c r="I82" s="18">
        <f t="shared" ref="I82:I92" si="14">TRUNC(E82*F82*H82,2)</f>
        <v>23677.8</v>
      </c>
      <c r="J82" s="18">
        <f t="shared" ref="J82:J92" si="15">TRUNC(E82*G82*H82,2)</f>
        <v>29719.8</v>
      </c>
      <c r="K82" s="1"/>
      <c r="L82" s="1"/>
      <c r="M82" s="1"/>
      <c r="N82" s="1"/>
      <c r="P82" s="10"/>
      <c r="Q82" s="10"/>
    </row>
    <row r="83" spans="1:17" ht="24.95" customHeight="1" x14ac:dyDescent="0.2">
      <c r="A83" s="17" t="s">
        <v>238</v>
      </c>
      <c r="B83" s="17" t="s">
        <v>105</v>
      </c>
      <c r="C83" s="43" t="s">
        <v>158</v>
      </c>
      <c r="D83" s="17" t="s">
        <v>9</v>
      </c>
      <c r="E83" s="20">
        <v>60</v>
      </c>
      <c r="F83" s="18">
        <v>31.53</v>
      </c>
      <c r="G83" s="18">
        <v>39.57</v>
      </c>
      <c r="H83" s="47">
        <v>1</v>
      </c>
      <c r="I83" s="18">
        <f t="shared" si="14"/>
        <v>1891.8</v>
      </c>
      <c r="J83" s="18">
        <f t="shared" si="15"/>
        <v>2374.1999999999998</v>
      </c>
      <c r="K83" s="1"/>
      <c r="L83" s="1"/>
      <c r="M83" s="1"/>
      <c r="N83" s="1"/>
      <c r="P83" s="10"/>
      <c r="Q83" s="10"/>
    </row>
    <row r="84" spans="1:17" ht="24.95" customHeight="1" x14ac:dyDescent="0.2">
      <c r="A84" s="17" t="s">
        <v>239</v>
      </c>
      <c r="B84" s="17" t="s">
        <v>106</v>
      </c>
      <c r="C84" s="43" t="s">
        <v>159</v>
      </c>
      <c r="D84" s="17" t="s">
        <v>148</v>
      </c>
      <c r="E84" s="20">
        <v>18</v>
      </c>
      <c r="F84" s="18">
        <v>335.33</v>
      </c>
      <c r="G84" s="18">
        <v>420.88</v>
      </c>
      <c r="H84" s="47">
        <v>1</v>
      </c>
      <c r="I84" s="18">
        <f t="shared" si="14"/>
        <v>6035.94</v>
      </c>
      <c r="J84" s="18">
        <f t="shared" si="15"/>
        <v>7575.84</v>
      </c>
      <c r="K84" s="1"/>
      <c r="L84" s="1"/>
      <c r="M84" s="1"/>
      <c r="N84" s="1"/>
      <c r="P84" s="10"/>
      <c r="Q84" s="10"/>
    </row>
    <row r="85" spans="1:17" ht="24.95" customHeight="1" x14ac:dyDescent="0.2">
      <c r="A85" s="17" t="s">
        <v>240</v>
      </c>
      <c r="B85" s="17" t="s">
        <v>107</v>
      </c>
      <c r="C85" s="43" t="s">
        <v>160</v>
      </c>
      <c r="D85" s="17" t="s">
        <v>148</v>
      </c>
      <c r="E85" s="20">
        <v>5</v>
      </c>
      <c r="F85" s="18">
        <v>335.33</v>
      </c>
      <c r="G85" s="18">
        <v>420.87</v>
      </c>
      <c r="H85" s="47">
        <v>1</v>
      </c>
      <c r="I85" s="18">
        <f t="shared" si="14"/>
        <v>1676.65</v>
      </c>
      <c r="J85" s="18">
        <f t="shared" si="15"/>
        <v>2104.35</v>
      </c>
      <c r="K85" s="1"/>
      <c r="L85" s="1"/>
      <c r="M85" s="1"/>
      <c r="N85" s="1"/>
      <c r="P85" s="10"/>
      <c r="Q85" s="10"/>
    </row>
    <row r="86" spans="1:17" ht="24.95" customHeight="1" x14ac:dyDescent="0.2">
      <c r="A86" s="17" t="s">
        <v>241</v>
      </c>
      <c r="B86" s="17" t="s">
        <v>108</v>
      </c>
      <c r="C86" s="43" t="s">
        <v>161</v>
      </c>
      <c r="D86" s="17" t="s">
        <v>148</v>
      </c>
      <c r="E86" s="20">
        <v>4</v>
      </c>
      <c r="F86" s="18">
        <v>126.28</v>
      </c>
      <c r="G86" s="18">
        <v>158.49</v>
      </c>
      <c r="H86" s="47">
        <v>1</v>
      </c>
      <c r="I86" s="18">
        <f t="shared" si="14"/>
        <v>505.12</v>
      </c>
      <c r="J86" s="18">
        <f t="shared" si="15"/>
        <v>633.96</v>
      </c>
      <c r="K86" s="1"/>
      <c r="L86" s="1"/>
      <c r="M86" s="1"/>
      <c r="N86" s="1"/>
      <c r="P86" s="10"/>
      <c r="Q86" s="10"/>
    </row>
    <row r="87" spans="1:17" ht="24.95" customHeight="1" x14ac:dyDescent="0.2">
      <c r="A87" s="17" t="s">
        <v>242</v>
      </c>
      <c r="B87" s="17" t="s">
        <v>109</v>
      </c>
      <c r="C87" s="43" t="s">
        <v>162</v>
      </c>
      <c r="D87" s="17" t="s">
        <v>148</v>
      </c>
      <c r="E87" s="20">
        <v>6</v>
      </c>
      <c r="F87" s="18">
        <v>335.31</v>
      </c>
      <c r="G87" s="18">
        <v>420.84</v>
      </c>
      <c r="H87" s="47">
        <v>1</v>
      </c>
      <c r="I87" s="18">
        <f t="shared" si="14"/>
        <v>2011.86</v>
      </c>
      <c r="J87" s="18">
        <f t="shared" si="15"/>
        <v>2525.04</v>
      </c>
      <c r="K87" s="1"/>
      <c r="L87" s="1"/>
      <c r="M87" s="1"/>
      <c r="N87" s="1"/>
      <c r="P87" s="10"/>
      <c r="Q87" s="10"/>
    </row>
    <row r="88" spans="1:17" ht="24.95" customHeight="1" x14ac:dyDescent="0.2">
      <c r="A88" s="17" t="s">
        <v>243</v>
      </c>
      <c r="B88" s="17" t="s">
        <v>110</v>
      </c>
      <c r="C88" s="43" t="s">
        <v>163</v>
      </c>
      <c r="D88" s="17" t="s">
        <v>148</v>
      </c>
      <c r="E88" s="20">
        <v>6</v>
      </c>
      <c r="F88" s="18">
        <v>655.39</v>
      </c>
      <c r="G88" s="18">
        <v>822.58</v>
      </c>
      <c r="H88" s="47">
        <v>1</v>
      </c>
      <c r="I88" s="18">
        <f t="shared" si="14"/>
        <v>3932.34</v>
      </c>
      <c r="J88" s="18">
        <f t="shared" si="15"/>
        <v>4935.4799999999996</v>
      </c>
      <c r="K88" s="1"/>
      <c r="L88" s="1"/>
      <c r="M88" s="1"/>
      <c r="N88" s="1"/>
      <c r="P88" s="10"/>
      <c r="Q88" s="10"/>
    </row>
    <row r="89" spans="1:17" ht="24.95" customHeight="1" x14ac:dyDescent="0.2">
      <c r="A89" s="17" t="s">
        <v>244</v>
      </c>
      <c r="B89" s="17" t="s">
        <v>111</v>
      </c>
      <c r="C89" s="43" t="s">
        <v>164</v>
      </c>
      <c r="D89" s="17" t="s">
        <v>148</v>
      </c>
      <c r="E89" s="20">
        <v>23</v>
      </c>
      <c r="F89" s="18">
        <v>317.31</v>
      </c>
      <c r="G89" s="18">
        <v>398.26</v>
      </c>
      <c r="H89" s="47">
        <v>1</v>
      </c>
      <c r="I89" s="18">
        <f t="shared" si="14"/>
        <v>7298.13</v>
      </c>
      <c r="J89" s="18">
        <f t="shared" si="15"/>
        <v>9159.98</v>
      </c>
      <c r="K89" s="1"/>
      <c r="L89" s="1"/>
      <c r="M89" s="1"/>
      <c r="N89" s="1"/>
      <c r="P89" s="10"/>
      <c r="Q89" s="10"/>
    </row>
    <row r="90" spans="1:17" ht="24.95" customHeight="1" x14ac:dyDescent="0.2">
      <c r="A90" s="17" t="s">
        <v>245</v>
      </c>
      <c r="B90" s="17" t="s">
        <v>112</v>
      </c>
      <c r="C90" s="43" t="s">
        <v>165</v>
      </c>
      <c r="D90" s="17" t="s">
        <v>148</v>
      </c>
      <c r="E90" s="20">
        <v>6</v>
      </c>
      <c r="F90" s="18">
        <v>277.72000000000003</v>
      </c>
      <c r="G90" s="18">
        <v>348.56</v>
      </c>
      <c r="H90" s="47">
        <v>1</v>
      </c>
      <c r="I90" s="18">
        <f t="shared" si="14"/>
        <v>1666.32</v>
      </c>
      <c r="J90" s="18">
        <f t="shared" si="15"/>
        <v>2091.36</v>
      </c>
      <c r="K90" s="1"/>
      <c r="L90" s="1"/>
      <c r="M90" s="1"/>
      <c r="N90" s="1"/>
      <c r="P90" s="10"/>
      <c r="Q90" s="10"/>
    </row>
    <row r="91" spans="1:17" ht="24.95" customHeight="1" x14ac:dyDescent="0.2">
      <c r="A91" s="17" t="s">
        <v>246</v>
      </c>
      <c r="B91" s="17" t="s">
        <v>113</v>
      </c>
      <c r="C91" s="43" t="s">
        <v>166</v>
      </c>
      <c r="D91" s="17" t="s">
        <v>148</v>
      </c>
      <c r="E91" s="20">
        <v>4</v>
      </c>
      <c r="F91" s="18">
        <v>370.49</v>
      </c>
      <c r="G91" s="18">
        <v>465.01</v>
      </c>
      <c r="H91" s="47">
        <v>1</v>
      </c>
      <c r="I91" s="18">
        <f t="shared" si="14"/>
        <v>1481.96</v>
      </c>
      <c r="J91" s="18">
        <f t="shared" si="15"/>
        <v>1860.04</v>
      </c>
      <c r="K91" s="1"/>
      <c r="L91" s="1"/>
      <c r="M91" s="1"/>
      <c r="N91" s="1"/>
      <c r="P91" s="10"/>
      <c r="Q91" s="10"/>
    </row>
    <row r="92" spans="1:17" ht="24.95" customHeight="1" x14ac:dyDescent="0.2">
      <c r="A92" s="17" t="s">
        <v>247</v>
      </c>
      <c r="B92" s="17" t="s">
        <v>114</v>
      </c>
      <c r="C92" s="43" t="s">
        <v>167</v>
      </c>
      <c r="D92" s="17" t="s">
        <v>148</v>
      </c>
      <c r="E92" s="20">
        <v>6</v>
      </c>
      <c r="F92" s="18">
        <v>736.34</v>
      </c>
      <c r="G92" s="18">
        <v>924.18</v>
      </c>
      <c r="H92" s="47">
        <v>1</v>
      </c>
      <c r="I92" s="18">
        <f t="shared" si="14"/>
        <v>4418.04</v>
      </c>
      <c r="J92" s="18">
        <f t="shared" si="15"/>
        <v>5545.08</v>
      </c>
      <c r="K92" s="1"/>
      <c r="L92" s="1"/>
      <c r="M92" s="1"/>
      <c r="N92" s="1"/>
      <c r="P92" s="10"/>
      <c r="Q92" s="10"/>
    </row>
    <row r="93" spans="1:17" ht="26.1" customHeight="1" x14ac:dyDescent="0.2">
      <c r="A93" s="26"/>
      <c r="B93" s="27"/>
      <c r="C93" s="28"/>
      <c r="D93" s="29"/>
      <c r="E93" s="29"/>
      <c r="F93" s="29"/>
      <c r="G93" s="30"/>
      <c r="H93" s="30"/>
      <c r="I93" s="29"/>
      <c r="J93" s="31"/>
      <c r="K93" s="1"/>
      <c r="L93" s="1"/>
      <c r="M93" s="1"/>
      <c r="N93" s="1"/>
    </row>
    <row r="94" spans="1:17" ht="26.1" customHeight="1" x14ac:dyDescent="0.2">
      <c r="A94" s="48"/>
      <c r="B94" s="33"/>
      <c r="C94" s="34"/>
      <c r="D94" s="22"/>
      <c r="E94" s="22"/>
      <c r="F94" s="22"/>
      <c r="G94" s="35"/>
      <c r="H94" s="35"/>
      <c r="I94" s="22"/>
      <c r="J94" s="36"/>
      <c r="K94" s="1"/>
      <c r="L94" s="1"/>
      <c r="M94" s="1"/>
      <c r="N94" s="1"/>
    </row>
    <row r="95" spans="1:17" ht="26.1" customHeight="1" x14ac:dyDescent="0.2">
      <c r="A95" s="48"/>
      <c r="B95" s="33"/>
      <c r="C95" s="34"/>
      <c r="D95" s="22"/>
      <c r="E95" s="22"/>
      <c r="F95" s="22"/>
      <c r="G95" s="35"/>
      <c r="H95" s="35"/>
      <c r="I95" s="22"/>
      <c r="J95" s="36"/>
      <c r="K95" s="1"/>
      <c r="L95" s="1"/>
      <c r="M95" s="1"/>
      <c r="N95" s="1"/>
    </row>
    <row r="96" spans="1:17" ht="26.1" customHeight="1" x14ac:dyDescent="0.2">
      <c r="A96" s="48"/>
      <c r="B96" s="33"/>
      <c r="C96" s="34"/>
      <c r="D96" s="22"/>
      <c r="E96" s="22"/>
      <c r="F96" s="22"/>
      <c r="G96" s="35"/>
      <c r="H96" s="35"/>
      <c r="I96" s="22"/>
      <c r="J96" s="36"/>
      <c r="K96" s="1"/>
      <c r="L96" s="1"/>
      <c r="M96" s="1"/>
      <c r="N96" s="1"/>
    </row>
    <row r="97" spans="1:14" ht="26.1" customHeight="1" x14ac:dyDescent="0.2">
      <c r="A97" s="37"/>
      <c r="B97" s="38"/>
      <c r="C97" s="39"/>
      <c r="D97" s="40"/>
      <c r="E97" s="40"/>
      <c r="F97" s="40"/>
      <c r="G97" s="41"/>
      <c r="H97" s="41"/>
      <c r="I97" s="40"/>
      <c r="J97" s="42"/>
      <c r="K97" s="1"/>
      <c r="L97" s="1"/>
      <c r="M97" s="1"/>
      <c r="N97" s="1"/>
    </row>
    <row r="98" spans="1:14" ht="26.1" customHeight="1" x14ac:dyDescent="0.2">
      <c r="A98" s="32"/>
      <c r="B98" s="33"/>
      <c r="C98" s="34"/>
      <c r="D98" s="22"/>
      <c r="E98" s="22"/>
      <c r="F98" s="22"/>
      <c r="G98" s="35"/>
      <c r="H98" s="35"/>
      <c r="I98" s="22"/>
      <c r="J98" s="36"/>
      <c r="K98" s="1"/>
      <c r="L98" s="1"/>
      <c r="M98" s="1"/>
      <c r="N98" s="1"/>
    </row>
    <row r="99" spans="1:14" ht="26.1" customHeight="1" x14ac:dyDescent="0.2">
      <c r="A99" s="32"/>
      <c r="B99" s="33"/>
      <c r="C99" s="34"/>
      <c r="D99" s="22"/>
      <c r="E99" s="22"/>
      <c r="F99" s="22"/>
      <c r="G99" s="35"/>
      <c r="H99" s="35"/>
      <c r="I99" s="22"/>
      <c r="J99" s="36"/>
      <c r="K99" s="1"/>
      <c r="L99" s="1"/>
      <c r="M99" s="1"/>
      <c r="N99" s="1"/>
    </row>
    <row r="100" spans="1:14" ht="26.1" customHeight="1" x14ac:dyDescent="0.2">
      <c r="A100" s="32"/>
      <c r="B100" s="33"/>
      <c r="C100" s="34"/>
      <c r="D100" s="22"/>
      <c r="E100" s="22"/>
      <c r="F100" s="22"/>
      <c r="G100" s="35"/>
      <c r="H100" s="35"/>
      <c r="I100" s="22"/>
      <c r="J100" s="36"/>
      <c r="K100" s="1"/>
      <c r="L100" s="1"/>
      <c r="M100" s="1"/>
      <c r="N100" s="1"/>
    </row>
    <row r="101" spans="1:14" ht="26.1" customHeight="1" x14ac:dyDescent="0.2">
      <c r="A101" s="32"/>
      <c r="B101" s="33"/>
      <c r="C101" s="34"/>
      <c r="D101" s="22"/>
      <c r="E101" s="22"/>
      <c r="F101" s="22"/>
      <c r="G101" s="35"/>
      <c r="H101" s="35"/>
      <c r="I101" s="22"/>
      <c r="J101" s="36"/>
      <c r="K101" s="1"/>
      <c r="L101" s="1"/>
      <c r="M101" s="1"/>
      <c r="N101" s="1"/>
    </row>
    <row r="102" spans="1:14" ht="26.1" customHeight="1" x14ac:dyDescent="0.2">
      <c r="A102" s="32"/>
      <c r="B102" s="33"/>
      <c r="C102" s="34"/>
      <c r="D102" s="22"/>
      <c r="E102" s="22"/>
      <c r="F102" s="22"/>
      <c r="G102" s="35"/>
      <c r="H102" s="35"/>
      <c r="I102" s="22"/>
      <c r="J102" s="36"/>
      <c r="K102" s="1"/>
      <c r="L102" s="1"/>
      <c r="M102" s="1"/>
      <c r="N102" s="1"/>
    </row>
    <row r="103" spans="1:14" ht="26.1" customHeight="1" x14ac:dyDescent="0.2">
      <c r="A103" s="37"/>
      <c r="B103" s="38"/>
      <c r="C103" s="39"/>
      <c r="D103" s="40"/>
      <c r="E103" s="40"/>
      <c r="F103" s="40"/>
      <c r="G103" s="41"/>
      <c r="H103" s="41"/>
      <c r="I103" s="40"/>
      <c r="J103" s="42"/>
      <c r="K103" s="1"/>
      <c r="L103" s="1"/>
      <c r="M103" s="1"/>
      <c r="N103" s="1"/>
    </row>
    <row r="104" spans="1:14" ht="26.1" customHeight="1" x14ac:dyDescent="0.2">
      <c r="K104" s="1"/>
      <c r="L104" s="1"/>
      <c r="M104" s="1"/>
      <c r="N104" s="1"/>
    </row>
    <row r="105" spans="1:14" ht="26.1" customHeight="1" x14ac:dyDescent="0.2">
      <c r="K105" s="1"/>
      <c r="L105" s="1"/>
      <c r="M105" s="1"/>
      <c r="N105" s="1"/>
    </row>
    <row r="106" spans="1:14" ht="26.1" customHeight="1" x14ac:dyDescent="0.2">
      <c r="K106" s="1"/>
      <c r="L106" s="1"/>
      <c r="M106" s="1"/>
      <c r="N106" s="1"/>
    </row>
    <row r="107" spans="1:14" ht="26.1" customHeight="1" x14ac:dyDescent="0.2">
      <c r="K107" s="1"/>
      <c r="L107" s="1"/>
      <c r="M107" s="1"/>
      <c r="N107" s="1"/>
    </row>
    <row r="108" spans="1:14" ht="26.1" customHeight="1" x14ac:dyDescent="0.2">
      <c r="K108" s="1"/>
      <c r="L108" s="1"/>
      <c r="M108" s="1"/>
      <c r="N108" s="1"/>
    </row>
    <row r="109" spans="1:14" ht="26.1" customHeight="1" x14ac:dyDescent="0.2">
      <c r="K109" s="1"/>
      <c r="L109" s="1"/>
      <c r="M109" s="1"/>
      <c r="N109" s="1"/>
    </row>
    <row r="110" spans="1:14" ht="26.1" customHeight="1" x14ac:dyDescent="0.2">
      <c r="K110" s="1"/>
      <c r="L110" s="1"/>
      <c r="M110" s="1"/>
      <c r="N110" s="1"/>
    </row>
    <row r="111" spans="1:14" ht="26.1" customHeight="1" x14ac:dyDescent="0.2">
      <c r="K111" s="1"/>
      <c r="L111" s="1"/>
      <c r="M111" s="1"/>
      <c r="N111" s="1"/>
    </row>
    <row r="112" spans="1:14" ht="26.1" customHeight="1" x14ac:dyDescent="0.2">
      <c r="K112" s="1"/>
      <c r="L112" s="1"/>
      <c r="M112" s="1"/>
      <c r="N112" s="1"/>
    </row>
    <row r="113" spans="11:14" ht="26.1" customHeight="1" x14ac:dyDescent="0.2">
      <c r="K113" s="1"/>
      <c r="L113" s="1"/>
      <c r="M113" s="1"/>
      <c r="N113" s="1"/>
    </row>
  </sheetData>
  <mergeCells count="15">
    <mergeCell ref="H4:H5"/>
    <mergeCell ref="A1:J1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G3:J3"/>
    <mergeCell ref="A3:F3"/>
    <mergeCell ref="A2:C2"/>
    <mergeCell ref="D2:J2"/>
  </mergeCells>
  <pageMargins left="0.59055118110236227" right="0.98425196850393704" top="0.98425196850393704" bottom="0.59055118110236227" header="0.31496062992125984" footer="0.31496062992125984"/>
  <pageSetup paperSize="9" scale="6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</vt:lpstr>
      <vt:lpstr>O!Area_de_impressao</vt:lpstr>
      <vt:lpstr>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H. Costa</dc:creator>
  <cp:lastModifiedBy>Alexandre M. Silveira</cp:lastModifiedBy>
  <cp:lastPrinted>2022-04-27T20:03:04Z</cp:lastPrinted>
  <dcterms:created xsi:type="dcterms:W3CDTF">1998-08-20T17:21:56Z</dcterms:created>
  <dcterms:modified xsi:type="dcterms:W3CDTF">2022-04-27T20:13:07Z</dcterms:modified>
</cp:coreProperties>
</file>